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дел анализа и сводной информации\Постановления Минэнерго\"/>
    </mc:Choice>
  </mc:AlternateContent>
  <bookViews>
    <workbookView xWindow="0" yWindow="0" windowWidth="23040" windowHeight="8904"/>
  </bookViews>
  <sheets>
    <sheet name="1.Целевые натур показатели " sheetId="14" r:id="rId1"/>
    <sheet name="2.Комплекс мероприятий финанс" sheetId="19" r:id="rId2"/>
    <sheet name="3.Перечень проектов" sheetId="16" r:id="rId3"/>
  </sheets>
  <definedNames>
    <definedName name="_xlnm.Print_Area" localSheetId="0">'1.Целевые натур показатели '!$A$1:$H$97</definedName>
    <definedName name="_xlnm.Print_Area" localSheetId="1">'2.Комплекс мероприятий финанс'!$A$1:$I$280</definedName>
    <definedName name="_xlnm.Print_Area" localSheetId="2">'3.Перечень проектов'!$A$1:$D$9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9" l="1"/>
  <c r="C52" i="14" l="1"/>
  <c r="C16" i="14" l="1"/>
  <c r="F16" i="19" l="1"/>
  <c r="G16" i="19"/>
  <c r="H16" i="19"/>
  <c r="I16" i="19"/>
  <c r="E16" i="19"/>
  <c r="F233" i="19" l="1"/>
  <c r="G233" i="19"/>
  <c r="H233" i="19"/>
  <c r="I233" i="19"/>
  <c r="E233" i="19"/>
  <c r="F265" i="19" l="1"/>
  <c r="G265" i="19"/>
  <c r="H265" i="19"/>
  <c r="I265" i="19"/>
  <c r="E265" i="19"/>
  <c r="D123" i="19"/>
  <c r="E101" i="19"/>
  <c r="F101" i="19"/>
  <c r="G101" i="19"/>
  <c r="H101" i="19"/>
  <c r="I101" i="19"/>
  <c r="F15" i="19"/>
  <c r="G15" i="19"/>
  <c r="H15" i="19"/>
  <c r="I15" i="19"/>
  <c r="E15" i="19"/>
  <c r="D101" i="19" l="1"/>
  <c r="D15" i="19"/>
  <c r="F181" i="19"/>
  <c r="G181" i="19"/>
  <c r="H181" i="19"/>
  <c r="I181" i="19"/>
  <c r="E181" i="19"/>
  <c r="F180" i="19"/>
  <c r="G180" i="19"/>
  <c r="H180" i="19"/>
  <c r="I180" i="19"/>
  <c r="E180" i="19"/>
  <c r="F179" i="19"/>
  <c r="G179" i="19"/>
  <c r="H179" i="19"/>
  <c r="I179" i="19"/>
  <c r="I178" i="19" s="1"/>
  <c r="I176" i="19" s="1"/>
  <c r="E179" i="19"/>
  <c r="F169" i="19"/>
  <c r="G169" i="19"/>
  <c r="H169" i="19"/>
  <c r="I169" i="19"/>
  <c r="E169" i="19"/>
  <c r="D170" i="19"/>
  <c r="F173" i="19"/>
  <c r="G173" i="19"/>
  <c r="H173" i="19"/>
  <c r="I173" i="19"/>
  <c r="E173" i="19"/>
  <c r="D174" i="19"/>
  <c r="D161" i="19"/>
  <c r="F160" i="19"/>
  <c r="G160" i="19"/>
  <c r="H160" i="19"/>
  <c r="I160" i="19"/>
  <c r="E160" i="19"/>
  <c r="D155" i="19"/>
  <c r="F154" i="19"/>
  <c r="G154" i="19"/>
  <c r="H154" i="19"/>
  <c r="I154" i="19"/>
  <c r="D152" i="19"/>
  <c r="D144" i="19"/>
  <c r="D145" i="19"/>
  <c r="F151" i="19"/>
  <c r="G151" i="19"/>
  <c r="H151" i="19"/>
  <c r="I151" i="19"/>
  <c r="F143" i="19"/>
  <c r="G143" i="19"/>
  <c r="H143" i="19"/>
  <c r="I143" i="19"/>
  <c r="D141" i="19"/>
  <c r="D139" i="19"/>
  <c r="D140" i="19"/>
  <c r="F138" i="19"/>
  <c r="G138" i="19"/>
  <c r="H138" i="19"/>
  <c r="I138" i="19"/>
  <c r="E138" i="19"/>
  <c r="E154" i="19"/>
  <c r="E151" i="19"/>
  <c r="E143" i="19"/>
  <c r="F134" i="19"/>
  <c r="G134" i="19"/>
  <c r="H134" i="19"/>
  <c r="I134" i="19"/>
  <c r="F126" i="19"/>
  <c r="G126" i="19"/>
  <c r="H126" i="19"/>
  <c r="I126" i="19"/>
  <c r="E134" i="19"/>
  <c r="E126" i="19"/>
  <c r="D136" i="19"/>
  <c r="D128" i="19"/>
  <c r="D127" i="19"/>
  <c r="D135" i="19"/>
  <c r="F92" i="19"/>
  <c r="F278" i="19" s="1"/>
  <c r="G92" i="19"/>
  <c r="G278" i="19" s="1"/>
  <c r="H92" i="19"/>
  <c r="H278" i="19" s="1"/>
  <c r="I92" i="19"/>
  <c r="I278" i="19" s="1"/>
  <c r="E92" i="19"/>
  <c r="E278" i="19" s="1"/>
  <c r="F91" i="19"/>
  <c r="G91" i="19"/>
  <c r="H91" i="19"/>
  <c r="I91" i="19"/>
  <c r="E91" i="19"/>
  <c r="F90" i="19"/>
  <c r="G90" i="19"/>
  <c r="H90" i="19"/>
  <c r="I90" i="19"/>
  <c r="E90" i="19"/>
  <c r="F89" i="19"/>
  <c r="G89" i="19"/>
  <c r="H89" i="19"/>
  <c r="I89" i="19"/>
  <c r="E89" i="19"/>
  <c r="F71" i="19"/>
  <c r="G71" i="19"/>
  <c r="H71" i="19"/>
  <c r="I71" i="19"/>
  <c r="D85" i="19"/>
  <c r="D80" i="19"/>
  <c r="D81" i="19"/>
  <c r="F83" i="19"/>
  <c r="G83" i="19"/>
  <c r="H83" i="19"/>
  <c r="I83" i="19"/>
  <c r="F79" i="19"/>
  <c r="G79" i="19"/>
  <c r="H79" i="19"/>
  <c r="I79" i="19"/>
  <c r="E71" i="19"/>
  <c r="E83" i="19"/>
  <c r="E79" i="19"/>
  <c r="D72" i="19"/>
  <c r="D73" i="19"/>
  <c r="D68" i="19"/>
  <c r="F66" i="19"/>
  <c r="G66" i="19"/>
  <c r="H66" i="19"/>
  <c r="I66" i="19"/>
  <c r="E66" i="19"/>
  <c r="D63" i="19"/>
  <c r="D64" i="19"/>
  <c r="F62" i="19"/>
  <c r="G62" i="19"/>
  <c r="H62" i="19"/>
  <c r="I62" i="19"/>
  <c r="E62" i="19"/>
  <c r="D55" i="19"/>
  <c r="D56" i="19"/>
  <c r="F54" i="19"/>
  <c r="G54" i="19"/>
  <c r="H54" i="19"/>
  <c r="I54" i="19"/>
  <c r="E54" i="19"/>
  <c r="D52" i="19"/>
  <c r="D51" i="19"/>
  <c r="F50" i="19"/>
  <c r="G50" i="19"/>
  <c r="H50" i="19"/>
  <c r="I50" i="19"/>
  <c r="E50" i="19"/>
  <c r="D48" i="19"/>
  <c r="F46" i="19"/>
  <c r="G46" i="19"/>
  <c r="H46" i="19"/>
  <c r="I46" i="19"/>
  <c r="E46" i="19"/>
  <c r="D43" i="19"/>
  <c r="D44" i="19"/>
  <c r="F37" i="19"/>
  <c r="G37" i="19"/>
  <c r="H37" i="19"/>
  <c r="I37" i="19"/>
  <c r="E37" i="19"/>
  <c r="D35" i="19"/>
  <c r="D34" i="19"/>
  <c r="F33" i="19"/>
  <c r="G33" i="19"/>
  <c r="H33" i="19"/>
  <c r="I33" i="19"/>
  <c r="E33" i="19"/>
  <c r="D13" i="19"/>
  <c r="D14" i="19"/>
  <c r="F11" i="19"/>
  <c r="G11" i="19"/>
  <c r="H11" i="19"/>
  <c r="I11" i="19"/>
  <c r="E11" i="19"/>
  <c r="D29" i="19"/>
  <c r="F27" i="19"/>
  <c r="G27" i="19"/>
  <c r="H27" i="19"/>
  <c r="I27" i="19"/>
  <c r="E27" i="19"/>
  <c r="D24" i="19"/>
  <c r="D25" i="19"/>
  <c r="F264" i="19"/>
  <c r="G264" i="19"/>
  <c r="H264" i="19"/>
  <c r="I264" i="19"/>
  <c r="E264" i="19"/>
  <c r="F263" i="19"/>
  <c r="G263" i="19"/>
  <c r="H263" i="19"/>
  <c r="I263" i="19"/>
  <c r="E263" i="19"/>
  <c r="F197" i="19"/>
  <c r="G197" i="19"/>
  <c r="H197" i="19"/>
  <c r="I197" i="19"/>
  <c r="E197" i="19"/>
  <c r="D198" i="19"/>
  <c r="D199" i="19"/>
  <c r="F194" i="19"/>
  <c r="G194" i="19"/>
  <c r="H194" i="19"/>
  <c r="I194" i="19"/>
  <c r="E194" i="19"/>
  <c r="D196" i="19"/>
  <c r="F191" i="19"/>
  <c r="G191" i="19"/>
  <c r="H191" i="19"/>
  <c r="I191" i="19"/>
  <c r="E191" i="19"/>
  <c r="D192" i="19"/>
  <c r="D193" i="19"/>
  <c r="D247" i="19"/>
  <c r="I245" i="19"/>
  <c r="H245" i="19"/>
  <c r="G245" i="19"/>
  <c r="F245" i="19"/>
  <c r="E245" i="19"/>
  <c r="F241" i="19"/>
  <c r="G241" i="19"/>
  <c r="H241" i="19"/>
  <c r="I241" i="19"/>
  <c r="E241" i="19"/>
  <c r="D250" i="19"/>
  <c r="F248" i="19"/>
  <c r="G248" i="19"/>
  <c r="H248" i="19"/>
  <c r="I248" i="19"/>
  <c r="E248" i="19"/>
  <c r="D243" i="19"/>
  <c r="D234" i="19"/>
  <c r="D240" i="19"/>
  <c r="D216" i="19"/>
  <c r="F215" i="19"/>
  <c r="G215" i="19"/>
  <c r="H215" i="19"/>
  <c r="I215" i="19"/>
  <c r="E215" i="19"/>
  <c r="D213" i="19"/>
  <c r="F212" i="19"/>
  <c r="G212" i="19"/>
  <c r="H212" i="19"/>
  <c r="I212" i="19"/>
  <c r="E212" i="19"/>
  <c r="D210" i="19"/>
  <c r="D207" i="19" s="1"/>
  <c r="F207" i="19"/>
  <c r="G207" i="19"/>
  <c r="H207" i="19"/>
  <c r="I207" i="19"/>
  <c r="E207" i="19"/>
  <c r="F224" i="19"/>
  <c r="G224" i="19"/>
  <c r="H224" i="19"/>
  <c r="I224" i="19"/>
  <c r="E224" i="19"/>
  <c r="D226" i="19"/>
  <c r="D225" i="19"/>
  <c r="F227" i="19"/>
  <c r="G227" i="19"/>
  <c r="H227" i="19"/>
  <c r="I227" i="19"/>
  <c r="E227" i="19"/>
  <c r="D229" i="19"/>
  <c r="D228" i="19"/>
  <c r="F230" i="19"/>
  <c r="G230" i="19"/>
  <c r="H230" i="19"/>
  <c r="I230" i="19"/>
  <c r="E230" i="19"/>
  <c r="D231" i="19"/>
  <c r="H178" i="19" l="1"/>
  <c r="H176" i="19" s="1"/>
  <c r="G178" i="19"/>
  <c r="G176" i="19" s="1"/>
  <c r="E178" i="19"/>
  <c r="E176" i="19" s="1"/>
  <c r="F178" i="19"/>
  <c r="F176" i="19" s="1"/>
  <c r="G277" i="19"/>
  <c r="F277" i="19"/>
  <c r="E277" i="19"/>
  <c r="H277" i="19"/>
  <c r="I277" i="19"/>
  <c r="D233" i="19"/>
  <c r="H276" i="19"/>
  <c r="D278" i="19"/>
  <c r="E275" i="19"/>
  <c r="G276" i="19"/>
  <c r="F275" i="19"/>
  <c r="I275" i="19"/>
  <c r="F276" i="19"/>
  <c r="H275" i="19"/>
  <c r="G275" i="19"/>
  <c r="E276" i="19"/>
  <c r="I276" i="19"/>
  <c r="F159" i="19"/>
  <c r="H159" i="19"/>
  <c r="F10" i="19"/>
  <c r="G159" i="19"/>
  <c r="I159" i="19"/>
  <c r="D181" i="19"/>
  <c r="E10" i="19"/>
  <c r="I10" i="19"/>
  <c r="H10" i="19"/>
  <c r="G10" i="19"/>
  <c r="D179" i="19"/>
  <c r="E159" i="19"/>
  <c r="D160" i="19"/>
  <c r="D180" i="19"/>
  <c r="D169" i="19"/>
  <c r="D154" i="19"/>
  <c r="D33" i="19"/>
  <c r="G32" i="19"/>
  <c r="D83" i="19"/>
  <c r="F70" i="19"/>
  <c r="H88" i="19"/>
  <c r="H87" i="19" s="1"/>
  <c r="D92" i="19"/>
  <c r="D138" i="19"/>
  <c r="E88" i="19"/>
  <c r="E87" i="19" s="1"/>
  <c r="I88" i="19"/>
  <c r="I87" i="19" s="1"/>
  <c r="D143" i="19"/>
  <c r="G88" i="19"/>
  <c r="G87" i="19" s="1"/>
  <c r="D151" i="19"/>
  <c r="D91" i="19"/>
  <c r="F32" i="19"/>
  <c r="E70" i="19"/>
  <c r="I32" i="19"/>
  <c r="H32" i="19"/>
  <c r="H70" i="19"/>
  <c r="E32" i="19"/>
  <c r="I70" i="19"/>
  <c r="D134" i="19"/>
  <c r="D126" i="19"/>
  <c r="D90" i="19"/>
  <c r="D89" i="19"/>
  <c r="G70" i="19"/>
  <c r="F88" i="19"/>
  <c r="D79" i="19"/>
  <c r="D71" i="19"/>
  <c r="D66" i="19"/>
  <c r="D62" i="19"/>
  <c r="D37" i="19"/>
  <c r="D54" i="19"/>
  <c r="D50" i="19"/>
  <c r="D46" i="19"/>
  <c r="D27" i="19"/>
  <c r="D11" i="19"/>
  <c r="F262" i="19"/>
  <c r="F261" i="19" s="1"/>
  <c r="G190" i="19"/>
  <c r="H190" i="19"/>
  <c r="D265" i="19"/>
  <c r="G262" i="19"/>
  <c r="G261" i="19" s="1"/>
  <c r="D16" i="19"/>
  <c r="I262" i="19"/>
  <c r="I261" i="19" s="1"/>
  <c r="D263" i="19"/>
  <c r="H262" i="19"/>
  <c r="H261" i="19" s="1"/>
  <c r="D264" i="19"/>
  <c r="E262" i="19"/>
  <c r="E261" i="19" s="1"/>
  <c r="F190" i="19"/>
  <c r="E190" i="19"/>
  <c r="I190" i="19"/>
  <c r="D194" i="19"/>
  <c r="D197" i="19"/>
  <c r="D191" i="19"/>
  <c r="D241" i="19"/>
  <c r="D224" i="19"/>
  <c r="I206" i="19"/>
  <c r="D248" i="19"/>
  <c r="E206" i="19"/>
  <c r="D245" i="19"/>
  <c r="F206" i="19"/>
  <c r="H206" i="19"/>
  <c r="G206" i="19"/>
  <c r="D215" i="19"/>
  <c r="D212" i="19"/>
  <c r="D227" i="19"/>
  <c r="D230" i="19"/>
  <c r="F257" i="19"/>
  <c r="G257" i="19"/>
  <c r="H257" i="19"/>
  <c r="I257" i="19"/>
  <c r="E257" i="19"/>
  <c r="D259" i="19"/>
  <c r="D260" i="19"/>
  <c r="D258" i="19"/>
  <c r="D119" i="19"/>
  <c r="D120" i="19"/>
  <c r="F118" i="19"/>
  <c r="G118" i="19"/>
  <c r="H118" i="19"/>
  <c r="I118" i="19"/>
  <c r="F122" i="19"/>
  <c r="G122" i="19"/>
  <c r="H122" i="19"/>
  <c r="I122" i="19"/>
  <c r="E122" i="19"/>
  <c r="E118" i="19"/>
  <c r="F108" i="19"/>
  <c r="G108" i="19"/>
  <c r="H108" i="19"/>
  <c r="I108" i="19"/>
  <c r="E108" i="19"/>
  <c r="F105" i="19"/>
  <c r="G105" i="19"/>
  <c r="H105" i="19"/>
  <c r="I105" i="19"/>
  <c r="E105" i="19"/>
  <c r="D106" i="19"/>
  <c r="D109" i="19"/>
  <c r="D102" i="19"/>
  <c r="D178" i="19" l="1"/>
  <c r="E100" i="19"/>
  <c r="I100" i="19"/>
  <c r="H100" i="19"/>
  <c r="G100" i="19"/>
  <c r="E274" i="19"/>
  <c r="E273" i="19" s="1"/>
  <c r="F100" i="19"/>
  <c r="F274" i="19"/>
  <c r="F273" i="19" s="1"/>
  <c r="H274" i="19"/>
  <c r="H273" i="19" s="1"/>
  <c r="I274" i="19"/>
  <c r="I273" i="19" s="1"/>
  <c r="D261" i="19"/>
  <c r="G274" i="19"/>
  <c r="G273" i="19" s="1"/>
  <c r="D276" i="19"/>
  <c r="D275" i="19"/>
  <c r="D277" i="19"/>
  <c r="D159" i="19"/>
  <c r="D176" i="19"/>
  <c r="D70" i="19"/>
  <c r="E117" i="19"/>
  <c r="I117" i="19"/>
  <c r="H117" i="19"/>
  <c r="G117" i="19"/>
  <c r="F117" i="19"/>
  <c r="D32" i="19"/>
  <c r="D122" i="19"/>
  <c r="D88" i="19"/>
  <c r="F87" i="19"/>
  <c r="D87" i="19" s="1"/>
  <c r="D10" i="19"/>
  <c r="D262" i="19"/>
  <c r="D190" i="19"/>
  <c r="D206" i="19"/>
  <c r="D257" i="19"/>
  <c r="D118" i="19"/>
  <c r="D108" i="19"/>
  <c r="D105" i="19"/>
  <c r="C68" i="14"/>
  <c r="C67" i="14"/>
  <c r="C82" i="14"/>
  <c r="C96" i="14"/>
  <c r="C80" i="14"/>
  <c r="C72" i="14"/>
  <c r="C79" i="14"/>
  <c r="C81" i="14"/>
  <c r="C83" i="14"/>
  <c r="C71" i="14"/>
  <c r="C69" i="14"/>
  <c r="D100" i="19" l="1"/>
  <c r="D274" i="19"/>
  <c r="D273" i="19"/>
  <c r="D117" i="19"/>
  <c r="C94" i="14"/>
  <c r="C86" i="14"/>
  <c r="C88" i="14"/>
  <c r="C85" i="14"/>
  <c r="C29" i="14"/>
  <c r="C30" i="14"/>
  <c r="C28" i="14"/>
  <c r="C23" i="14"/>
  <c r="C26" i="14"/>
  <c r="C24" i="14"/>
  <c r="C22" i="14"/>
  <c r="C15" i="14"/>
  <c r="C14" i="14"/>
  <c r="C12" i="14" l="1"/>
  <c r="C11" i="14"/>
  <c r="C10" i="14"/>
  <c r="C59" i="14" l="1"/>
  <c r="C58" i="14"/>
  <c r="C57" i="14"/>
  <c r="C54" i="14"/>
  <c r="C51" i="14"/>
  <c r="C50" i="14"/>
  <c r="C53" i="14"/>
  <c r="C55" i="14"/>
  <c r="C44" i="14"/>
  <c r="C43" i="14"/>
  <c r="C42" i="14"/>
  <c r="C40" i="14"/>
  <c r="C39" i="14"/>
  <c r="C38" i="14"/>
  <c r="D173" i="19" l="1"/>
</calcChain>
</file>

<file path=xl/sharedStrings.xml><?xml version="1.0" encoding="utf-8"?>
<sst xmlns="http://schemas.openxmlformats.org/spreadsheetml/2006/main" count="507" uniqueCount="115">
  <si>
    <t>Источники финансирования</t>
  </si>
  <si>
    <t>амортизационные отчисления</t>
  </si>
  <si>
    <t>Наименование мероприятия</t>
  </si>
  <si>
    <t>всего</t>
  </si>
  <si>
    <t>в том числе по годам</t>
  </si>
  <si>
    <t xml:space="preserve">собственные средства на текущие затраты </t>
  </si>
  <si>
    <t xml:space="preserve">прибыль </t>
  </si>
  <si>
    <t>Объемы финансирования, тыс. рублей</t>
  </si>
  <si>
    <t>Газоснабжающие организации</t>
  </si>
  <si>
    <t>Приложение 2</t>
  </si>
  <si>
    <t>Итого по задаче 2</t>
  </si>
  <si>
    <t>Итого по задаче 3</t>
  </si>
  <si>
    <t>Итого по задаче 1</t>
  </si>
  <si>
    <t>Всего</t>
  </si>
  <si>
    <t>Кредитные ресурсы</t>
  </si>
  <si>
    <t>ИТОГО по Программе</t>
  </si>
  <si>
    <t>Единицы измерения</t>
  </si>
  <si>
    <t>Кольцевание сетей газоснабжения г.Полоцка и г.Новополоцка</t>
  </si>
  <si>
    <t xml:space="preserve">№ </t>
  </si>
  <si>
    <t>Значения натуральных показателей</t>
  </si>
  <si>
    <t>Приложение 3</t>
  </si>
  <si>
    <t>объектов</t>
  </si>
  <si>
    <t>Срок реализации, годы</t>
  </si>
  <si>
    <t>Наименование проектов</t>
  </si>
  <si>
    <r>
      <t>Приложение</t>
    </r>
    <r>
      <rPr>
        <sz val="14"/>
        <rFont val="Times New Roman"/>
        <family val="1"/>
        <charset val="204"/>
      </rPr>
      <t xml:space="preserve"> 1</t>
    </r>
  </si>
  <si>
    <t>1.</t>
  </si>
  <si>
    <t>2.</t>
  </si>
  <si>
    <t>3.</t>
  </si>
  <si>
    <t>4.</t>
  </si>
  <si>
    <t>Задача 3. Повышение эффективности выполнения работ при эксплуатации объектов газораспределительной системы и качества предоставляемых услуг потребителям</t>
  </si>
  <si>
    <t>ед.</t>
  </si>
  <si>
    <t>Направление 1. Техническое обследование и техническое диагностирование объектов газораспределительной системы</t>
  </si>
  <si>
    <t xml:space="preserve">Направление 2. Совершенствование объектов газораспределительной системы и технологических процессов </t>
  </si>
  <si>
    <t>км</t>
  </si>
  <si>
    <t>шт.</t>
  </si>
  <si>
    <t>Направление 3. Капитальные и текущие ремонты объектов с целью восстановления технических качеств и сохранения эксплуатационной надежности</t>
  </si>
  <si>
    <t>Направление 1. Строительство новых объектов газораспределительной системы</t>
  </si>
  <si>
    <t xml:space="preserve">объектов </t>
  </si>
  <si>
    <t>чел.</t>
  </si>
  <si>
    <t>проектов</t>
  </si>
  <si>
    <t>Направление 1. Цифровая трансформация</t>
  </si>
  <si>
    <t xml:space="preserve">3.1.3.Оснащение зон защиты установок ЭХЗ системой "интеллектуальный КИП", установка пунктов контроля давления и скорости потока газа </t>
  </si>
  <si>
    <t>Направление 2. Приобретение услуг</t>
  </si>
  <si>
    <t>3.2.1.Разработка и корректировка схем газоснабжения и ЭХЗ</t>
  </si>
  <si>
    <t xml:space="preserve">3.2.2.Обследование подводных переходов и замеры коррозионной активности грунтов  сторонними организациями </t>
  </si>
  <si>
    <t>3.2.3.Техническое обслуживание объектов ГРС и магистральных газопроводов сторонними организациями</t>
  </si>
  <si>
    <t>3.2.5. Сопровождение и техническая поддержка программных продуктов</t>
  </si>
  <si>
    <t>3.2.6.Подготовка и переподготовка кадров. Образование</t>
  </si>
  <si>
    <t>Исполнители мероприятия</t>
  </si>
  <si>
    <t xml:space="preserve">в том числе собственные средства газоснабжающих организаций, из них: </t>
  </si>
  <si>
    <t>3.1.1.Внедрение (модернизация) систем диспетчерского управления объектами (SCADA-систем), модернизация IT-инфраструктуры</t>
  </si>
  <si>
    <t xml:space="preserve">3.1.2.Внедрение систем для автоматизации обращений клиентов </t>
  </si>
  <si>
    <t xml:space="preserve">Задача 1. Обновление основных средств газоснабжающих организаций для повышения надежности и управляемости газораспределительной системы </t>
  </si>
  <si>
    <t xml:space="preserve">1.1.1. Строительство газопроводов высокого и среднего давления </t>
  </si>
  <si>
    <t>1.1.2. Строительство закольцовок и лупингов</t>
  </si>
  <si>
    <t>1.1.3.Строительство узлов учета газа, установок ЭХЗ</t>
  </si>
  <si>
    <t>1.2.1. Реконструкция газопроводов</t>
  </si>
  <si>
    <t>1.2.2. Реконструкция и модернизация  ГРП (ШРП, КРД), РУ СУГ</t>
  </si>
  <si>
    <t>1.2.3. Замена ГРП (ШРП, КРД), выработавших свой ресурс на новые ГРП (ШРП, КРД)</t>
  </si>
  <si>
    <t>1.2.4. Реконструкция и модернизация установок ЭХЗ</t>
  </si>
  <si>
    <t>1.2.6. Замена средств ЭХЗ, УУГ</t>
  </si>
  <si>
    <t xml:space="preserve">1.4.1. Реконструкция и модернизация, замена систем телеметрии ГРП (ШРП) </t>
  </si>
  <si>
    <t xml:space="preserve">1.4.2. Оснащение системой телеметрии ШРП, телеметрия (телемеханизация) контрольно-измерительных пунктов, УУГ, отключающих устройств </t>
  </si>
  <si>
    <t>Задача 2. Поддержание технически исправного состояния объектов газораспределительной системы для повышения безотказности ее работы</t>
  </si>
  <si>
    <t>2.1.2. Техническое диагностирование стальных газопроводов по истечении 40 лет эксплуатации</t>
  </si>
  <si>
    <t>2.2.1. Замена газопроводов-вводов на приставные снаружи зданий</t>
  </si>
  <si>
    <t>1.1.3. Строительство узлов учета газа, установок ЭХЗ</t>
  </si>
  <si>
    <t>2.2.4. Замена отключающих устройств на наружных газопроводах с истекшим сроком эксплуатации</t>
  </si>
  <si>
    <t>2.2.7. Окраска газопроводов с привлечением сторонних организаций</t>
  </si>
  <si>
    <t>2.2.8. Обследование газопроводов методом телеинспекции и акустической эмиссии</t>
  </si>
  <si>
    <t>2.2.2. Замена пробковых кранов на вводах (стояках) зданий на шаровые краны</t>
  </si>
  <si>
    <t xml:space="preserve">2.3.1. Капитальные и текущие ремонты ГРП и участков газопроводов </t>
  </si>
  <si>
    <t xml:space="preserve">2.3.2. Ремонты средств ЭХЗ, сетевых сооружений, систем связи и телеметрии </t>
  </si>
  <si>
    <t>2.3.3. Капитальные ремонты производственных зданий</t>
  </si>
  <si>
    <t>3.3.2.Обновление парка транспортных средств оперативного и специального назначения</t>
  </si>
  <si>
    <t xml:space="preserve">Собственные средства газоснабжающих организаций, из них: </t>
  </si>
  <si>
    <t>Направление 2. Реконструкция и модернизация ГРП (ШРП, КРД), РУ СУГ, наружных газопроводов и сооружений на них</t>
  </si>
  <si>
    <t>1.2.5. Замена отопительного оборудования ГРП на более энергоэффективное</t>
  </si>
  <si>
    <t>2.1.1. Приборное техническое обследование газопроводов (в т.ч. обследование подводных переходов собственными силами)</t>
  </si>
  <si>
    <t xml:space="preserve">2.2.6. Установка изолирующих соединений, датчиков скорости коррозии,  и/ф датчиков утечек на газопроводах,  фитингов для диагностики и сигнализаторов загазованности в ГРП </t>
  </si>
  <si>
    <t>в том числе</t>
  </si>
  <si>
    <t xml:space="preserve">собственные средства газоснабжающих организаций, из них: </t>
  </si>
  <si>
    <t xml:space="preserve">1.4.3.Развитие и модернизация каналов связи и сетей передачи данных, систем телеметрического контроля  диспетчерских пунктов  </t>
  </si>
  <si>
    <t>2.2.6. Установка изолирующих соединений, датчиков скорости коррозии и и/ф датчиков утечек на газопроводах, фитингов для диагностики и сигнализаторов загазованности в ГРП</t>
  </si>
  <si>
    <t>2.1.3. Техническое диагностирование сосудов РУ, ГНС, АГЗС, оборудования ГРП (ШРП) свыше нормативного срока эксплуатации</t>
  </si>
  <si>
    <t xml:space="preserve">2.2.3. Замена выработавших свой ресурс арматуры и оборудования РУ, ГНС, АГЗС, ГРП, ШРП </t>
  </si>
  <si>
    <t>Направление 4. Реконструкция и модернизация систем телеметрии, связи, телемеханики и дистанционного контроля. Оснащение объектов системами телеметрии (телемеханики)</t>
  </si>
  <si>
    <t>2.2.3. Замена выработавших свой ресурс арматуры и оборудования РУ, ГНС, АГЗС, ГРП, ШРП</t>
  </si>
  <si>
    <t>1.4.3. Развитие и модернизация каналов связи и сетей передачи данных,   систем телеметрического контроля диспетчерских пунктов</t>
  </si>
  <si>
    <t>3.2.4.Разработка инновационных методик, локальных нормативных документов, видеоинструкций</t>
  </si>
  <si>
    <t>3.3.1. Приобретение современных высокоэффективных приборов и оборудования</t>
  </si>
  <si>
    <t xml:space="preserve">1.3.1. Реконструкция и модернизация объектов ГНС и АГЗС </t>
  </si>
  <si>
    <t>Направление 3. Реконструкция и модернизация объектов ГНС и АГЗС</t>
  </si>
  <si>
    <t>2.2.5. Ликвидации колодцев, сетевых сооружений, недействующих участков газопроводов, сосудов, ШРП, выработавших свой ресурс</t>
  </si>
  <si>
    <t>2.2.5. Ликвидации колодцев, сетевых сооружений, участков газопроводов, сосудов, ШРП, выработавших свой ресурс</t>
  </si>
  <si>
    <t>Направление 3. Приобретение современного высокоэффективного оборудования и транспортных средств оперативного и специального назначения</t>
  </si>
  <si>
    <t>Направление 4. Обновление производственнных баз, учебно-тренировочных полигонов, технических классов</t>
  </si>
  <si>
    <t>3.4.1. Реконструкция, модернизация и строительство производственнных баз, учебно-тренировочных полигонов, техклассов</t>
  </si>
  <si>
    <t>3.4.2. Модернизация мини-котельных ПУ и РГС</t>
  </si>
  <si>
    <t>Направление 5. Перспективное проектирование</t>
  </si>
  <si>
    <t>3.5.1. Разработка проектной документации на возведение, модернизацию, реконструкцию объектов газораспределительной системы</t>
  </si>
  <si>
    <t xml:space="preserve">3.5.1. Разработка проектной документации на возведение, модернизацию, реконструкцию объектов газораспределительной системы, не менее </t>
  </si>
  <si>
    <t>3.4.1. Реконструкция, модернизация и строительство производственнных баз, учебно-тренировочных полигонов, технических классов</t>
  </si>
  <si>
    <t xml:space="preserve">Ориентировочный объем финансирования, тыс. рублей </t>
  </si>
  <si>
    <t xml:space="preserve">Строительство газопровода высокого давления 1-й категории от действующего кольцевого газопровода в р-не "Уручье" до действующего кольцевого газопровода в р-не н.п.Королев Стан" и строительство газопровода высокого давления 1-й категории от действующего кольцевого газопровода в н.п.Королев Стан до ГРС "Северная" с ответвлениями для подпитки д.Боровляны, д.Лесковка, ПГРП в районе д.Пильница для стабилизации работы потребителей ГСД ГНД </t>
  </si>
  <si>
    <t xml:space="preserve">Строительство подводящих газопроводов природного газа с переводом потребителей с СУГ на природный газ:                                                                             аг.Хотляны Узденского района;
аг.Вишнево Воложинского района;
аг.Долгиново Вилейского района;
аг.Людвиново, Ерхи Вилейского района;
аг.Долгое Солигорского района. </t>
  </si>
  <si>
    <t>Строительство закольцовки ГРС "Житковичи" -  ГРС "Давид-Городок"</t>
  </si>
  <si>
    <t>2021 - 2023 годы</t>
  </si>
  <si>
    <t>2021- 2023 годы</t>
  </si>
  <si>
    <t>2022 - 2023 годы</t>
  </si>
  <si>
    <t>2022 - 2024 годы</t>
  </si>
  <si>
    <t xml:space="preserve">Целевые натуральные показатели выполнения комплекса мероприятий Программы комплексной модернизации производств газовой сферы на 2021 - 2025 годы </t>
  </si>
  <si>
    <t>3.3.1. Приобретение современных высокоэффективных приборов и оборудования, не менее</t>
  </si>
  <si>
    <t xml:space="preserve">Комплекс мероприятий Программы комплексной модернизации производств газовой сферы на 2021 - 2025 годы.                                                                 Объемы и источники финансирования </t>
  </si>
  <si>
    <t>Перечень проектов, имеющих наиболее важное значение для повышения надежности и эффективности газоснабжения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</si>
</sst>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9C57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rgb="FF24242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242424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0" borderId="1"/>
    <xf numFmtId="0" fontId="3" fillId="2" borderId="1" applyNumberFormat="0" applyBorder="0" applyAlignment="0" applyProtection="0"/>
    <xf numFmtId="0" fontId="1" fillId="0" borderId="1"/>
  </cellStyleXfs>
  <cellXfs count="156">
    <xf numFmtId="0" fontId="0" fillId="0" borderId="0" xfId="0" applyFont="1" applyAlignment="1"/>
    <xf numFmtId="0" fontId="0" fillId="0" borderId="0" xfId="0" applyFont="1" applyAlignment="1"/>
    <xf numFmtId="14" fontId="1" fillId="0" borderId="1" xfId="4" applyNumberFormat="1"/>
    <xf numFmtId="0" fontId="1" fillId="0" borderId="1" xfId="4"/>
    <xf numFmtId="0" fontId="5" fillId="0" borderId="2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5" fillId="0" borderId="1" xfId="4" applyFont="1" applyAlignment="1">
      <alignment horizontal="right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Font="1" applyBorder="1" applyAlignment="1"/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4" applyFont="1" applyBorder="1" applyAlignment="1">
      <alignment horizontal="center" vertical="top"/>
    </xf>
    <xf numFmtId="0" fontId="5" fillId="0" borderId="1" xfId="4" applyFont="1" applyBorder="1" applyAlignment="1">
      <alignment horizontal="left" vertical="center" wrapText="1"/>
    </xf>
    <xf numFmtId="0" fontId="5" fillId="0" borderId="1" xfId="4" applyFont="1" applyBorder="1" applyAlignment="1">
      <alignment horizontal="center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top" wrapText="1"/>
    </xf>
    <xf numFmtId="0" fontId="2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top" wrapText="1"/>
    </xf>
    <xf numFmtId="2" fontId="8" fillId="0" borderId="1" xfId="0" applyNumberFormat="1" applyFont="1" applyBorder="1" applyAlignment="1"/>
    <xf numFmtId="2" fontId="2" fillId="0" borderId="1" xfId="0" applyNumberFormat="1" applyFont="1" applyBorder="1" applyAlignment="1"/>
    <xf numFmtId="164" fontId="1" fillId="0" borderId="1" xfId="4" applyNumberFormat="1"/>
    <xf numFmtId="0" fontId="6" fillId="0" borderId="2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0" borderId="1" xfId="0" applyFont="1" applyBorder="1" applyAlignment="1"/>
    <xf numFmtId="0" fontId="12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/>
    <xf numFmtId="0" fontId="0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/>
    </xf>
    <xf numFmtId="2" fontId="13" fillId="0" borderId="1" xfId="0" applyNumberFormat="1" applyFont="1" applyBorder="1" applyAlignment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10" fillId="0" borderId="1" xfId="0" applyNumberFormat="1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2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2" fontId="14" fillId="0" borderId="1" xfId="0" applyNumberFormat="1" applyFont="1" applyBorder="1" applyAlignment="1"/>
    <xf numFmtId="0" fontId="15" fillId="0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0" fillId="0" borderId="0" xfId="0" applyFont="1" applyAlignment="1">
      <alignment vertical="top"/>
    </xf>
    <xf numFmtId="0" fontId="2" fillId="0" borderId="1" xfId="0" applyFont="1" applyBorder="1" applyAlignment="1">
      <alignment horizontal="left" wrapText="1"/>
    </xf>
    <xf numFmtId="2" fontId="1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 wrapText="1"/>
    </xf>
    <xf numFmtId="2" fontId="16" fillId="0" borderId="1" xfId="0" applyNumberFormat="1" applyFont="1" applyBorder="1" applyAlignment="1"/>
    <xf numFmtId="2" fontId="17" fillId="0" borderId="1" xfId="0" applyNumberFormat="1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left" wrapText="1"/>
    </xf>
    <xf numFmtId="2" fontId="16" fillId="0" borderId="1" xfId="0" applyNumberFormat="1" applyFont="1" applyFill="1" applyBorder="1" applyAlignment="1">
      <alignment horizontal="right"/>
    </xf>
    <xf numFmtId="2" fontId="16" fillId="0" borderId="1" xfId="0" applyNumberFormat="1" applyFont="1" applyFill="1" applyBorder="1" applyAlignment="1">
      <alignment horizontal="right" wrapText="1"/>
    </xf>
    <xf numFmtId="0" fontId="0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Font="1" applyAlignment="1"/>
    <xf numFmtId="0" fontId="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/>
    <xf numFmtId="0" fontId="2" fillId="0" borderId="1" xfId="0" applyFont="1" applyFill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 wrapText="1"/>
    </xf>
    <xf numFmtId="0" fontId="0" fillId="0" borderId="0" xfId="0" applyFont="1" applyAlignment="1"/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7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1" fillId="0" borderId="7" xfId="4" applyBorder="1"/>
    <xf numFmtId="0" fontId="2" fillId="3" borderId="1" xfId="0" applyFont="1" applyFill="1" applyBorder="1" applyAlignment="1">
      <alignment horizontal="left" wrapText="1"/>
    </xf>
    <xf numFmtId="2" fontId="2" fillId="3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0" fontId="0" fillId="3" borderId="0" xfId="0" applyFont="1" applyFill="1" applyAlignment="1"/>
    <xf numFmtId="0" fontId="7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/>
    <xf numFmtId="2" fontId="7" fillId="3" borderId="1" xfId="0" applyNumberFormat="1" applyFont="1" applyFill="1" applyBorder="1" applyAlignment="1"/>
    <xf numFmtId="0" fontId="2" fillId="3" borderId="5" xfId="0" applyFont="1" applyFill="1" applyBorder="1" applyAlignment="1">
      <alignment vertical="top"/>
    </xf>
    <xf numFmtId="0" fontId="2" fillId="3" borderId="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wrapText="1"/>
    </xf>
    <xf numFmtId="2" fontId="2" fillId="3" borderId="5" xfId="0" applyNumberFormat="1" applyFont="1" applyFill="1" applyBorder="1" applyAlignment="1"/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/>
    </xf>
    <xf numFmtId="0" fontId="0" fillId="4" borderId="0" xfId="0" applyFont="1" applyFill="1" applyAlignment="1">
      <alignment vertical="top"/>
    </xf>
    <xf numFmtId="2" fontId="7" fillId="4" borderId="1" xfId="0" applyNumberFormat="1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0" fillId="0" borderId="1" xfId="0" applyFont="1" applyBorder="1" applyAlignment="1"/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5" fillId="0" borderId="1" xfId="4" applyFont="1" applyAlignment="1">
      <alignment horizontal="center" vertical="center"/>
    </xf>
  </cellXfs>
  <cellStyles count="5">
    <cellStyle name="Нейтральный" xfId="1" builtinId="28" customBuiltin="1"/>
    <cellStyle name="Нейтральный 2" xfId="3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view="pageLayout" topLeftCell="A11" zoomScale="50" zoomScaleNormal="50" zoomScaleSheetLayoutView="160" zoomScalePageLayoutView="50" workbookViewId="0">
      <selection activeCell="D11" sqref="D11"/>
    </sheetView>
  </sheetViews>
  <sheetFormatPr defaultColWidth="9" defaultRowHeight="13.8" x14ac:dyDescent="0.25"/>
  <cols>
    <col min="1" max="1" width="55.3984375" style="10" customWidth="1"/>
    <col min="2" max="2" width="12.09765625" style="10" customWidth="1"/>
    <col min="3" max="3" width="10.3984375" style="10" customWidth="1"/>
    <col min="4" max="4" width="9.09765625" style="10" customWidth="1"/>
    <col min="5" max="5" width="8.8984375" style="10" customWidth="1"/>
    <col min="6" max="6" width="8.59765625" style="10" customWidth="1"/>
    <col min="7" max="7" width="9.8984375" style="10" customWidth="1"/>
    <col min="8" max="8" width="9.3984375" style="10" customWidth="1"/>
    <col min="9" max="16384" width="9" style="1"/>
  </cols>
  <sheetData>
    <row r="1" spans="1:8" ht="26.7" customHeight="1" x14ac:dyDescent="0.35">
      <c r="A1" s="131" t="s">
        <v>24</v>
      </c>
      <c r="B1" s="131"/>
      <c r="C1" s="131"/>
      <c r="D1" s="131"/>
      <c r="E1" s="131"/>
      <c r="F1" s="131"/>
      <c r="G1" s="131"/>
      <c r="H1" s="131"/>
    </row>
    <row r="2" spans="1:8" ht="48.9" customHeight="1" x14ac:dyDescent="0.25">
      <c r="A2" s="132" t="s">
        <v>111</v>
      </c>
      <c r="B2" s="133"/>
      <c r="C2" s="133"/>
      <c r="D2" s="133"/>
      <c r="E2" s="133"/>
      <c r="F2" s="133"/>
      <c r="G2" s="133"/>
      <c r="H2" s="133"/>
    </row>
    <row r="3" spans="1:8" ht="22.5" customHeight="1" x14ac:dyDescent="0.25">
      <c r="A3" s="125" t="s">
        <v>2</v>
      </c>
      <c r="B3" s="125" t="s">
        <v>16</v>
      </c>
      <c r="C3" s="126" t="s">
        <v>19</v>
      </c>
      <c r="D3" s="126"/>
      <c r="E3" s="126"/>
      <c r="F3" s="126"/>
      <c r="G3" s="126"/>
      <c r="H3" s="126"/>
    </row>
    <row r="4" spans="1:8" ht="19.5" customHeight="1" x14ac:dyDescent="0.25">
      <c r="A4" s="125"/>
      <c r="B4" s="125"/>
      <c r="C4" s="125" t="s">
        <v>3</v>
      </c>
      <c r="D4" s="125" t="s">
        <v>4</v>
      </c>
      <c r="E4" s="125"/>
      <c r="F4" s="125"/>
      <c r="G4" s="125"/>
      <c r="H4" s="125"/>
    </row>
    <row r="5" spans="1:8" ht="19.5" customHeight="1" x14ac:dyDescent="0.25">
      <c r="A5" s="125"/>
      <c r="B5" s="125"/>
      <c r="C5" s="125"/>
      <c r="D5" s="70">
        <v>2021</v>
      </c>
      <c r="E5" s="70">
        <v>2022</v>
      </c>
      <c r="F5" s="70">
        <v>2023</v>
      </c>
      <c r="G5" s="70">
        <v>2024</v>
      </c>
      <c r="H5" s="70">
        <v>2025</v>
      </c>
    </row>
    <row r="6" spans="1:8" ht="16.5" customHeight="1" x14ac:dyDescent="0.25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</row>
    <row r="7" spans="1:8" ht="12" customHeight="1" x14ac:dyDescent="0.25">
      <c r="A7" s="71"/>
      <c r="B7" s="71"/>
      <c r="C7" s="71"/>
      <c r="D7" s="71"/>
      <c r="E7" s="71"/>
      <c r="F7" s="71"/>
      <c r="G7" s="71"/>
      <c r="H7" s="71"/>
    </row>
    <row r="8" spans="1:8" ht="37.65" customHeight="1" x14ac:dyDescent="0.25">
      <c r="A8" s="127" t="s">
        <v>52</v>
      </c>
      <c r="B8" s="127"/>
      <c r="C8" s="127"/>
      <c r="D8" s="127"/>
      <c r="E8" s="127"/>
      <c r="F8" s="127"/>
      <c r="G8" s="127"/>
      <c r="H8" s="127"/>
    </row>
    <row r="9" spans="1:8" ht="33" customHeight="1" x14ac:dyDescent="0.25">
      <c r="A9" s="124" t="s">
        <v>36</v>
      </c>
      <c r="B9" s="130"/>
      <c r="C9" s="130"/>
      <c r="D9" s="130"/>
      <c r="E9" s="130"/>
      <c r="F9" s="130"/>
      <c r="G9" s="130"/>
      <c r="H9" s="130"/>
    </row>
    <row r="10" spans="1:8" ht="39.450000000000003" customHeight="1" x14ac:dyDescent="0.25">
      <c r="A10" s="75" t="s">
        <v>53</v>
      </c>
      <c r="B10" s="76" t="s">
        <v>33</v>
      </c>
      <c r="C10" s="77">
        <f>SUM(D10:H10)</f>
        <v>617.9</v>
      </c>
      <c r="D10" s="77">
        <v>100.7</v>
      </c>
      <c r="E10" s="77">
        <v>107.4</v>
      </c>
      <c r="F10" s="77">
        <v>189.9</v>
      </c>
      <c r="G10" s="77">
        <v>113.8</v>
      </c>
      <c r="H10" s="77">
        <v>106.1</v>
      </c>
    </row>
    <row r="11" spans="1:8" ht="30" customHeight="1" x14ac:dyDescent="0.25">
      <c r="A11" s="75" t="s">
        <v>54</v>
      </c>
      <c r="B11" s="76" t="s">
        <v>33</v>
      </c>
      <c r="C11" s="77">
        <f>SUM(D11:H11)</f>
        <v>372.6</v>
      </c>
      <c r="D11" s="77">
        <v>51.7</v>
      </c>
      <c r="E11" s="77">
        <v>56.5</v>
      </c>
      <c r="F11" s="77">
        <v>72</v>
      </c>
      <c r="G11" s="77">
        <v>104.3</v>
      </c>
      <c r="H11" s="77">
        <v>88.1</v>
      </c>
    </row>
    <row r="12" spans="1:8" ht="31.65" customHeight="1" x14ac:dyDescent="0.25">
      <c r="A12" s="78" t="s">
        <v>66</v>
      </c>
      <c r="B12" s="79" t="s">
        <v>21</v>
      </c>
      <c r="C12" s="80">
        <f>SUM(D12:H12)</f>
        <v>98</v>
      </c>
      <c r="D12" s="81">
        <v>20</v>
      </c>
      <c r="E12" s="81">
        <v>19</v>
      </c>
      <c r="F12" s="81">
        <v>22</v>
      </c>
      <c r="G12" s="81">
        <v>18</v>
      </c>
      <c r="H12" s="81">
        <v>19</v>
      </c>
    </row>
    <row r="13" spans="1:8" ht="42.45" customHeight="1" x14ac:dyDescent="0.25">
      <c r="A13" s="124" t="s">
        <v>76</v>
      </c>
      <c r="B13" s="130"/>
      <c r="C13" s="130"/>
      <c r="D13" s="130"/>
      <c r="E13" s="130"/>
      <c r="F13" s="130"/>
      <c r="G13" s="130"/>
      <c r="H13" s="130"/>
    </row>
    <row r="14" spans="1:8" ht="25.65" customHeight="1" x14ac:dyDescent="0.25">
      <c r="A14" s="75" t="s">
        <v>56</v>
      </c>
      <c r="B14" s="76" t="s">
        <v>33</v>
      </c>
      <c r="C14" s="77">
        <f>SUM(D14:H14)</f>
        <v>88.72999999999999</v>
      </c>
      <c r="D14" s="77">
        <v>13.34</v>
      </c>
      <c r="E14" s="77">
        <v>11.8</v>
      </c>
      <c r="F14" s="77">
        <v>15.52</v>
      </c>
      <c r="G14" s="77">
        <v>29.22</v>
      </c>
      <c r="H14" s="77">
        <v>18.850000000000001</v>
      </c>
    </row>
    <row r="15" spans="1:8" ht="37.35" customHeight="1" x14ac:dyDescent="0.25">
      <c r="A15" s="82" t="s">
        <v>57</v>
      </c>
      <c r="B15" s="83" t="s">
        <v>21</v>
      </c>
      <c r="C15" s="84">
        <f>SUM(D15:H15)</f>
        <v>430</v>
      </c>
      <c r="D15" s="84">
        <v>116</v>
      </c>
      <c r="E15" s="84">
        <v>80</v>
      </c>
      <c r="F15" s="84">
        <v>81</v>
      </c>
      <c r="G15" s="84">
        <v>75</v>
      </c>
      <c r="H15" s="84">
        <v>78</v>
      </c>
    </row>
    <row r="16" spans="1:8" ht="49.5" customHeight="1" x14ac:dyDescent="0.25">
      <c r="A16" s="82" t="s">
        <v>58</v>
      </c>
      <c r="B16" s="76" t="s">
        <v>21</v>
      </c>
      <c r="C16" s="84">
        <f>SUM(D16:H16)</f>
        <v>900</v>
      </c>
      <c r="D16" s="80">
        <v>168</v>
      </c>
      <c r="E16" s="80">
        <v>155</v>
      </c>
      <c r="F16" s="80">
        <v>186</v>
      </c>
      <c r="G16" s="80">
        <v>198</v>
      </c>
      <c r="H16" s="80">
        <v>193</v>
      </c>
    </row>
    <row r="17" spans="1:8" ht="22.5" customHeight="1" x14ac:dyDescent="0.25">
      <c r="A17" s="125" t="s">
        <v>2</v>
      </c>
      <c r="B17" s="125" t="s">
        <v>16</v>
      </c>
      <c r="C17" s="126" t="s">
        <v>19</v>
      </c>
      <c r="D17" s="126"/>
      <c r="E17" s="126"/>
      <c r="F17" s="126"/>
      <c r="G17" s="126"/>
      <c r="H17" s="126"/>
    </row>
    <row r="18" spans="1:8" ht="19.5" customHeight="1" x14ac:dyDescent="0.25">
      <c r="A18" s="125"/>
      <c r="B18" s="125"/>
      <c r="C18" s="125" t="s">
        <v>3</v>
      </c>
      <c r="D18" s="125" t="s">
        <v>4</v>
      </c>
      <c r="E18" s="125"/>
      <c r="F18" s="125"/>
      <c r="G18" s="125"/>
      <c r="H18" s="125"/>
    </row>
    <row r="19" spans="1:8" ht="19.5" customHeight="1" x14ac:dyDescent="0.25">
      <c r="A19" s="125"/>
      <c r="B19" s="125"/>
      <c r="C19" s="125"/>
      <c r="D19" s="70">
        <v>2021</v>
      </c>
      <c r="E19" s="70">
        <v>2022</v>
      </c>
      <c r="F19" s="70">
        <v>2023</v>
      </c>
      <c r="G19" s="70">
        <v>2024</v>
      </c>
      <c r="H19" s="70">
        <v>2025</v>
      </c>
    </row>
    <row r="20" spans="1:8" ht="16.5" customHeight="1" x14ac:dyDescent="0.25">
      <c r="A20" s="70">
        <v>1</v>
      </c>
      <c r="B20" s="70">
        <v>2</v>
      </c>
      <c r="C20" s="70">
        <v>3</v>
      </c>
      <c r="D20" s="70">
        <v>4</v>
      </c>
      <c r="E20" s="70">
        <v>5</v>
      </c>
      <c r="F20" s="70">
        <v>6</v>
      </c>
      <c r="G20" s="70">
        <v>7</v>
      </c>
      <c r="H20" s="70">
        <v>8</v>
      </c>
    </row>
    <row r="21" spans="1:8" s="94" customFormat="1" ht="12" customHeight="1" x14ac:dyDescent="0.25">
      <c r="A21" s="95"/>
      <c r="B21" s="95"/>
      <c r="C21" s="95"/>
      <c r="D21" s="95"/>
      <c r="E21" s="95"/>
      <c r="F21" s="95"/>
      <c r="G21" s="95"/>
      <c r="H21" s="95"/>
    </row>
    <row r="22" spans="1:8" ht="36.9" customHeight="1" x14ac:dyDescent="0.25">
      <c r="A22" s="82" t="s">
        <v>59</v>
      </c>
      <c r="B22" s="76" t="s">
        <v>30</v>
      </c>
      <c r="C22" s="84">
        <f t="shared" ref="C22:C29" si="0">SUM(D22:H22)</f>
        <v>1417</v>
      </c>
      <c r="D22" s="80">
        <v>446</v>
      </c>
      <c r="E22" s="80">
        <v>319</v>
      </c>
      <c r="F22" s="80">
        <v>259</v>
      </c>
      <c r="G22" s="80">
        <v>195</v>
      </c>
      <c r="H22" s="80">
        <v>198</v>
      </c>
    </row>
    <row r="23" spans="1:8" ht="37.65" customHeight="1" x14ac:dyDescent="0.25">
      <c r="A23" s="82" t="s">
        <v>77</v>
      </c>
      <c r="B23" s="83" t="s">
        <v>30</v>
      </c>
      <c r="C23" s="84">
        <f t="shared" ref="C23" si="1">SUM(D23:H23)</f>
        <v>503</v>
      </c>
      <c r="D23" s="84">
        <v>107</v>
      </c>
      <c r="E23" s="84">
        <v>75</v>
      </c>
      <c r="F23" s="84">
        <v>114</v>
      </c>
      <c r="G23" s="84">
        <v>90</v>
      </c>
      <c r="H23" s="84">
        <v>117</v>
      </c>
    </row>
    <row r="24" spans="1:8" ht="40.65" customHeight="1" x14ac:dyDescent="0.25">
      <c r="A24" s="82" t="s">
        <v>60</v>
      </c>
      <c r="B24" s="76" t="s">
        <v>30</v>
      </c>
      <c r="C24" s="84">
        <f t="shared" si="0"/>
        <v>596</v>
      </c>
      <c r="D24" s="80">
        <v>211</v>
      </c>
      <c r="E24" s="80">
        <v>90</v>
      </c>
      <c r="F24" s="80">
        <v>95</v>
      </c>
      <c r="G24" s="80">
        <v>106</v>
      </c>
      <c r="H24" s="80">
        <v>94</v>
      </c>
    </row>
    <row r="25" spans="1:8" ht="44.7" customHeight="1" x14ac:dyDescent="0.25">
      <c r="A25" s="124" t="s">
        <v>92</v>
      </c>
      <c r="B25" s="130"/>
      <c r="C25" s="130"/>
      <c r="D25" s="130"/>
      <c r="E25" s="130"/>
      <c r="F25" s="130"/>
      <c r="G25" s="130"/>
      <c r="H25" s="130"/>
    </row>
    <row r="26" spans="1:8" ht="35.25" customHeight="1" x14ac:dyDescent="0.25">
      <c r="A26" s="92" t="s">
        <v>91</v>
      </c>
      <c r="B26" s="79" t="s">
        <v>21</v>
      </c>
      <c r="C26" s="84">
        <f t="shared" si="0"/>
        <v>35</v>
      </c>
      <c r="D26" s="81">
        <v>11</v>
      </c>
      <c r="E26" s="81">
        <v>11</v>
      </c>
      <c r="F26" s="81">
        <v>4</v>
      </c>
      <c r="G26" s="81">
        <v>4</v>
      </c>
      <c r="H26" s="81">
        <v>5</v>
      </c>
    </row>
    <row r="27" spans="1:8" s="10" customFormat="1" ht="51" customHeight="1" x14ac:dyDescent="0.25">
      <c r="A27" s="124" t="s">
        <v>86</v>
      </c>
      <c r="B27" s="124"/>
      <c r="C27" s="124"/>
      <c r="D27" s="124"/>
      <c r="E27" s="124"/>
      <c r="F27" s="124"/>
      <c r="G27" s="124"/>
      <c r="H27" s="124"/>
    </row>
    <row r="28" spans="1:8" ht="39.9" customHeight="1" x14ac:dyDescent="0.25">
      <c r="A28" s="75" t="s">
        <v>61</v>
      </c>
      <c r="B28" s="76" t="s">
        <v>30</v>
      </c>
      <c r="C28" s="84">
        <f t="shared" si="0"/>
        <v>1423</v>
      </c>
      <c r="D28" s="80">
        <v>535</v>
      </c>
      <c r="E28" s="80">
        <v>487</v>
      </c>
      <c r="F28" s="80">
        <v>159</v>
      </c>
      <c r="G28" s="80">
        <v>134</v>
      </c>
      <c r="H28" s="80">
        <v>108</v>
      </c>
    </row>
    <row r="29" spans="1:8" ht="62.1" customHeight="1" x14ac:dyDescent="0.25">
      <c r="A29" s="75" t="s">
        <v>62</v>
      </c>
      <c r="B29" s="76" t="s">
        <v>30</v>
      </c>
      <c r="C29" s="84">
        <f t="shared" si="0"/>
        <v>2050</v>
      </c>
      <c r="D29" s="80">
        <v>483</v>
      </c>
      <c r="E29" s="80">
        <v>394</v>
      </c>
      <c r="F29" s="80">
        <v>383</v>
      </c>
      <c r="G29" s="80">
        <v>408</v>
      </c>
      <c r="H29" s="80">
        <v>382</v>
      </c>
    </row>
    <row r="30" spans="1:8" ht="58.5" customHeight="1" x14ac:dyDescent="0.25">
      <c r="A30" s="75" t="s">
        <v>82</v>
      </c>
      <c r="B30" s="76" t="s">
        <v>37</v>
      </c>
      <c r="C30" s="84">
        <f>SUM(D30:H30)</f>
        <v>69</v>
      </c>
      <c r="D30" s="80">
        <v>14</v>
      </c>
      <c r="E30" s="80">
        <v>11</v>
      </c>
      <c r="F30" s="80">
        <v>8</v>
      </c>
      <c r="G30" s="80">
        <v>29</v>
      </c>
      <c r="H30" s="80">
        <v>7</v>
      </c>
    </row>
    <row r="31" spans="1:8" ht="22.5" customHeight="1" x14ac:dyDescent="0.25">
      <c r="A31" s="125" t="s">
        <v>2</v>
      </c>
      <c r="B31" s="125" t="s">
        <v>16</v>
      </c>
      <c r="C31" s="126" t="s">
        <v>19</v>
      </c>
      <c r="D31" s="126"/>
      <c r="E31" s="126"/>
      <c r="F31" s="126"/>
      <c r="G31" s="126"/>
      <c r="H31" s="126"/>
    </row>
    <row r="32" spans="1:8" ht="19.5" customHeight="1" x14ac:dyDescent="0.25">
      <c r="A32" s="125"/>
      <c r="B32" s="125"/>
      <c r="C32" s="125" t="s">
        <v>3</v>
      </c>
      <c r="D32" s="125" t="s">
        <v>4</v>
      </c>
      <c r="E32" s="125"/>
      <c r="F32" s="125"/>
      <c r="G32" s="125"/>
      <c r="H32" s="125"/>
    </row>
    <row r="33" spans="1:8" ht="19.5" customHeight="1" x14ac:dyDescent="0.25">
      <c r="A33" s="125"/>
      <c r="B33" s="125"/>
      <c r="C33" s="125"/>
      <c r="D33" s="70">
        <v>2021</v>
      </c>
      <c r="E33" s="70">
        <v>2022</v>
      </c>
      <c r="F33" s="70">
        <v>2023</v>
      </c>
      <c r="G33" s="70">
        <v>2024</v>
      </c>
      <c r="H33" s="70">
        <v>2025</v>
      </c>
    </row>
    <row r="34" spans="1:8" ht="16.5" customHeight="1" x14ac:dyDescent="0.25">
      <c r="A34" s="70">
        <v>1</v>
      </c>
      <c r="B34" s="70">
        <v>2</v>
      </c>
      <c r="C34" s="70">
        <v>3</v>
      </c>
      <c r="D34" s="70">
        <v>4</v>
      </c>
      <c r="E34" s="70">
        <v>5</v>
      </c>
      <c r="F34" s="70">
        <v>6</v>
      </c>
      <c r="G34" s="70">
        <v>7</v>
      </c>
      <c r="H34" s="70">
        <v>8</v>
      </c>
    </row>
    <row r="35" spans="1:8" s="94" customFormat="1" ht="12" customHeight="1" x14ac:dyDescent="0.25">
      <c r="A35" s="95"/>
      <c r="B35" s="95"/>
      <c r="C35" s="95"/>
      <c r="D35" s="95"/>
      <c r="E35" s="95"/>
      <c r="F35" s="95"/>
      <c r="G35" s="95"/>
      <c r="H35" s="95"/>
    </row>
    <row r="36" spans="1:8" ht="34.65" customHeight="1" x14ac:dyDescent="0.25">
      <c r="A36" s="127" t="s">
        <v>63</v>
      </c>
      <c r="B36" s="127"/>
      <c r="C36" s="127"/>
      <c r="D36" s="127"/>
      <c r="E36" s="127"/>
      <c r="F36" s="127"/>
      <c r="G36" s="127"/>
      <c r="H36" s="127"/>
    </row>
    <row r="37" spans="1:8" ht="32.1" customHeight="1" x14ac:dyDescent="0.25">
      <c r="A37" s="124" t="s">
        <v>31</v>
      </c>
      <c r="B37" s="130"/>
      <c r="C37" s="130"/>
      <c r="D37" s="130"/>
      <c r="E37" s="130"/>
      <c r="F37" s="130"/>
      <c r="G37" s="130"/>
      <c r="H37" s="130"/>
    </row>
    <row r="38" spans="1:8" ht="52.35" customHeight="1" x14ac:dyDescent="0.25">
      <c r="A38" s="75" t="s">
        <v>78</v>
      </c>
      <c r="B38" s="76" t="s">
        <v>33</v>
      </c>
      <c r="C38" s="85">
        <f>SUM(D38:H38)</f>
        <v>40662</v>
      </c>
      <c r="D38" s="85">
        <v>8475.2000000000007</v>
      </c>
      <c r="E38" s="85">
        <v>7973.4</v>
      </c>
      <c r="F38" s="85">
        <v>8039</v>
      </c>
      <c r="G38" s="85">
        <v>8366.4</v>
      </c>
      <c r="H38" s="85">
        <v>7808</v>
      </c>
    </row>
    <row r="39" spans="1:8" ht="43.65" customHeight="1" x14ac:dyDescent="0.25">
      <c r="A39" s="75" t="s">
        <v>64</v>
      </c>
      <c r="B39" s="76" t="s">
        <v>33</v>
      </c>
      <c r="C39" s="85">
        <f>SUM(D39:H39)</f>
        <v>7334</v>
      </c>
      <c r="D39" s="85">
        <v>1075.4000000000001</v>
      </c>
      <c r="E39" s="85">
        <v>1390.3</v>
      </c>
      <c r="F39" s="85">
        <v>1575.9</v>
      </c>
      <c r="G39" s="85">
        <v>1578.2</v>
      </c>
      <c r="H39" s="85">
        <v>1714.2</v>
      </c>
    </row>
    <row r="40" spans="1:8" ht="59.7" customHeight="1" x14ac:dyDescent="0.25">
      <c r="A40" s="75" t="s">
        <v>84</v>
      </c>
      <c r="B40" s="76" t="s">
        <v>30</v>
      </c>
      <c r="C40" s="86">
        <f>SUM(D40:H40)</f>
        <v>1331</v>
      </c>
      <c r="D40" s="31">
        <v>207</v>
      </c>
      <c r="E40" s="31">
        <v>274</v>
      </c>
      <c r="F40" s="31">
        <v>272</v>
      </c>
      <c r="G40" s="31">
        <v>295</v>
      </c>
      <c r="H40" s="31">
        <v>283</v>
      </c>
    </row>
    <row r="41" spans="1:8" ht="47.25" customHeight="1" x14ac:dyDescent="0.25">
      <c r="A41" s="124" t="s">
        <v>32</v>
      </c>
      <c r="B41" s="130"/>
      <c r="C41" s="130"/>
      <c r="D41" s="130"/>
      <c r="E41" s="130"/>
      <c r="F41" s="130"/>
      <c r="G41" s="130"/>
      <c r="H41" s="130"/>
    </row>
    <row r="42" spans="1:8" ht="39.450000000000003" customHeight="1" x14ac:dyDescent="0.25">
      <c r="A42" s="75" t="s">
        <v>65</v>
      </c>
      <c r="B42" s="31" t="s">
        <v>34</v>
      </c>
      <c r="C42" s="86">
        <f>SUM(D42:H42)</f>
        <v>5544</v>
      </c>
      <c r="D42" s="31">
        <v>1165</v>
      </c>
      <c r="E42" s="31">
        <v>1251</v>
      </c>
      <c r="F42" s="31">
        <v>1142</v>
      </c>
      <c r="G42" s="31">
        <v>990</v>
      </c>
      <c r="H42" s="31">
        <v>996</v>
      </c>
    </row>
    <row r="43" spans="1:8" ht="43.35" customHeight="1" x14ac:dyDescent="0.25">
      <c r="A43" s="75" t="s">
        <v>70</v>
      </c>
      <c r="B43" s="31" t="s">
        <v>30</v>
      </c>
      <c r="C43" s="86">
        <f>SUM(D43:H43)</f>
        <v>38687</v>
      </c>
      <c r="D43" s="31">
        <v>10675</v>
      </c>
      <c r="E43" s="31">
        <v>8240</v>
      </c>
      <c r="F43" s="31">
        <v>7388</v>
      </c>
      <c r="G43" s="31">
        <v>6611</v>
      </c>
      <c r="H43" s="31">
        <v>5773</v>
      </c>
    </row>
    <row r="44" spans="1:8" ht="49.35" customHeight="1" x14ac:dyDescent="0.25">
      <c r="A44" s="75" t="s">
        <v>85</v>
      </c>
      <c r="B44" s="31" t="s">
        <v>30</v>
      </c>
      <c r="C44" s="86">
        <f>SUM(D44:H44)</f>
        <v>3368</v>
      </c>
      <c r="D44" s="31">
        <v>945</v>
      </c>
      <c r="E44" s="31">
        <v>494</v>
      </c>
      <c r="F44" s="31">
        <v>713</v>
      </c>
      <c r="G44" s="31">
        <v>611</v>
      </c>
      <c r="H44" s="31">
        <v>605</v>
      </c>
    </row>
    <row r="45" spans="1:8" ht="22.5" customHeight="1" x14ac:dyDescent="0.25">
      <c r="A45" s="125" t="s">
        <v>2</v>
      </c>
      <c r="B45" s="125" t="s">
        <v>16</v>
      </c>
      <c r="C45" s="126" t="s">
        <v>19</v>
      </c>
      <c r="D45" s="126"/>
      <c r="E45" s="126"/>
      <c r="F45" s="126"/>
      <c r="G45" s="126"/>
      <c r="H45" s="126"/>
    </row>
    <row r="46" spans="1:8" ht="19.5" customHeight="1" x14ac:dyDescent="0.25">
      <c r="A46" s="125"/>
      <c r="B46" s="125"/>
      <c r="C46" s="125" t="s">
        <v>3</v>
      </c>
      <c r="D46" s="125" t="s">
        <v>4</v>
      </c>
      <c r="E46" s="125"/>
      <c r="F46" s="125"/>
      <c r="G46" s="125"/>
      <c r="H46" s="125"/>
    </row>
    <row r="47" spans="1:8" ht="19.5" customHeight="1" x14ac:dyDescent="0.25">
      <c r="A47" s="125"/>
      <c r="B47" s="125"/>
      <c r="C47" s="125"/>
      <c r="D47" s="70">
        <v>2021</v>
      </c>
      <c r="E47" s="70">
        <v>2022</v>
      </c>
      <c r="F47" s="70">
        <v>2023</v>
      </c>
      <c r="G47" s="70">
        <v>2024</v>
      </c>
      <c r="H47" s="70">
        <v>2025</v>
      </c>
    </row>
    <row r="48" spans="1:8" ht="16.350000000000001" customHeight="1" x14ac:dyDescent="0.25">
      <c r="A48" s="70">
        <v>1</v>
      </c>
      <c r="B48" s="70">
        <v>2</v>
      </c>
      <c r="C48" s="70">
        <v>3</v>
      </c>
      <c r="D48" s="70">
        <v>4</v>
      </c>
      <c r="E48" s="70">
        <v>5</v>
      </c>
      <c r="F48" s="70">
        <v>6</v>
      </c>
      <c r="G48" s="70">
        <v>7</v>
      </c>
      <c r="H48" s="70">
        <v>8</v>
      </c>
    </row>
    <row r="49" spans="1:8" s="94" customFormat="1" ht="12" customHeight="1" x14ac:dyDescent="0.25">
      <c r="A49" s="95"/>
      <c r="B49" s="95"/>
      <c r="C49" s="95"/>
      <c r="D49" s="95"/>
      <c r="E49" s="95"/>
      <c r="F49" s="95"/>
      <c r="G49" s="95"/>
      <c r="H49" s="95"/>
    </row>
    <row r="50" spans="1:8" ht="42" customHeight="1" x14ac:dyDescent="0.25">
      <c r="A50" s="75" t="s">
        <v>67</v>
      </c>
      <c r="B50" s="31" t="s">
        <v>30</v>
      </c>
      <c r="C50" s="86">
        <f>SUM(D50:H50)</f>
        <v>4313</v>
      </c>
      <c r="D50" s="31">
        <v>850</v>
      </c>
      <c r="E50" s="31">
        <v>820</v>
      </c>
      <c r="F50" s="31">
        <v>896</v>
      </c>
      <c r="G50" s="31">
        <v>880</v>
      </c>
      <c r="H50" s="31">
        <v>867</v>
      </c>
    </row>
    <row r="51" spans="1:8" ht="30" customHeight="1" x14ac:dyDescent="0.25">
      <c r="A51" s="128" t="s">
        <v>93</v>
      </c>
      <c r="B51" s="31" t="s">
        <v>30</v>
      </c>
      <c r="C51" s="86">
        <f>SUM(D51:H51)</f>
        <v>3739</v>
      </c>
      <c r="D51" s="31">
        <v>1323</v>
      </c>
      <c r="E51" s="31">
        <v>658</v>
      </c>
      <c r="F51" s="31">
        <v>606</v>
      </c>
      <c r="G51" s="31">
        <v>571</v>
      </c>
      <c r="H51" s="31">
        <v>581</v>
      </c>
    </row>
    <row r="52" spans="1:8" s="98" customFormat="1" ht="25.5" customHeight="1" x14ac:dyDescent="0.25">
      <c r="A52" s="134"/>
      <c r="B52" s="31" t="s">
        <v>33</v>
      </c>
      <c r="C52" s="86">
        <f>SUM(D52:H52)</f>
        <v>12.8</v>
      </c>
      <c r="D52" s="31">
        <v>8.9</v>
      </c>
      <c r="E52" s="31">
        <v>0.5</v>
      </c>
      <c r="F52" s="31">
        <v>2.4</v>
      </c>
      <c r="G52" s="31">
        <v>0.3</v>
      </c>
      <c r="H52" s="31">
        <v>0.7</v>
      </c>
    </row>
    <row r="53" spans="1:8" ht="67.5" customHeight="1" x14ac:dyDescent="0.25">
      <c r="A53" s="75" t="s">
        <v>83</v>
      </c>
      <c r="B53" s="31" t="s">
        <v>30</v>
      </c>
      <c r="C53" s="86">
        <f t="shared" ref="C53:C55" si="2">SUM(D53:H53)</f>
        <v>5970</v>
      </c>
      <c r="D53" s="31">
        <v>1560</v>
      </c>
      <c r="E53" s="31">
        <v>1582</v>
      </c>
      <c r="F53" s="31">
        <v>967</v>
      </c>
      <c r="G53" s="31">
        <v>926</v>
      </c>
      <c r="H53" s="31">
        <v>935</v>
      </c>
    </row>
    <row r="54" spans="1:8" ht="36.75" customHeight="1" x14ac:dyDescent="0.25">
      <c r="A54" s="75" t="s">
        <v>68</v>
      </c>
      <c r="B54" s="31" t="s">
        <v>33</v>
      </c>
      <c r="C54" s="85">
        <f t="shared" ref="C54" si="3">SUM(D54:H54)</f>
        <v>445</v>
      </c>
      <c r="D54" s="85">
        <v>91.8</v>
      </c>
      <c r="E54" s="85">
        <v>93.5</v>
      </c>
      <c r="F54" s="85">
        <v>79.8</v>
      </c>
      <c r="G54" s="85">
        <v>85.8</v>
      </c>
      <c r="H54" s="85">
        <v>94.1</v>
      </c>
    </row>
    <row r="55" spans="1:8" ht="40.65" customHeight="1" x14ac:dyDescent="0.25">
      <c r="A55" s="75" t="s">
        <v>69</v>
      </c>
      <c r="B55" s="31" t="s">
        <v>33</v>
      </c>
      <c r="C55" s="85">
        <f t="shared" si="2"/>
        <v>79</v>
      </c>
      <c r="D55" s="85">
        <v>11</v>
      </c>
      <c r="E55" s="85">
        <v>13</v>
      </c>
      <c r="F55" s="85">
        <v>16</v>
      </c>
      <c r="G55" s="85">
        <v>18</v>
      </c>
      <c r="H55" s="85">
        <v>21</v>
      </c>
    </row>
    <row r="56" spans="1:8" ht="45.45" customHeight="1" x14ac:dyDescent="0.25">
      <c r="A56" s="124" t="s">
        <v>35</v>
      </c>
      <c r="B56" s="130"/>
      <c r="C56" s="130"/>
      <c r="D56" s="130"/>
      <c r="E56" s="130"/>
      <c r="F56" s="130"/>
      <c r="G56" s="130"/>
      <c r="H56" s="130"/>
    </row>
    <row r="57" spans="1:8" ht="42" customHeight="1" x14ac:dyDescent="0.25">
      <c r="A57" s="75" t="s">
        <v>71</v>
      </c>
      <c r="B57" s="31" t="s">
        <v>21</v>
      </c>
      <c r="C57" s="86">
        <f>SUM(D57:H57)</f>
        <v>5905</v>
      </c>
      <c r="D57" s="31">
        <v>1215</v>
      </c>
      <c r="E57" s="31">
        <v>1184</v>
      </c>
      <c r="F57" s="31">
        <v>1178</v>
      </c>
      <c r="G57" s="31">
        <v>1164</v>
      </c>
      <c r="H57" s="31">
        <v>1164</v>
      </c>
    </row>
    <row r="58" spans="1:8" ht="42" customHeight="1" x14ac:dyDescent="0.25">
      <c r="A58" s="75" t="s">
        <v>72</v>
      </c>
      <c r="B58" s="31" t="s">
        <v>30</v>
      </c>
      <c r="C58" s="86">
        <f>SUM(D58:H58)</f>
        <v>5368</v>
      </c>
      <c r="D58" s="31">
        <v>1032</v>
      </c>
      <c r="E58" s="31">
        <v>1043</v>
      </c>
      <c r="F58" s="31">
        <v>1073</v>
      </c>
      <c r="G58" s="31">
        <v>1099</v>
      </c>
      <c r="H58" s="31">
        <v>1121</v>
      </c>
    </row>
    <row r="59" spans="1:8" ht="43.65" customHeight="1" x14ac:dyDescent="0.25">
      <c r="A59" s="75" t="s">
        <v>73</v>
      </c>
      <c r="B59" s="31" t="s">
        <v>21</v>
      </c>
      <c r="C59" s="86">
        <f>SUM(D59:H59)</f>
        <v>15</v>
      </c>
      <c r="D59" s="31">
        <v>5</v>
      </c>
      <c r="E59" s="31">
        <v>3</v>
      </c>
      <c r="F59" s="31">
        <v>3</v>
      </c>
      <c r="G59" s="31">
        <v>2</v>
      </c>
      <c r="H59" s="31">
        <v>2</v>
      </c>
    </row>
    <row r="60" spans="1:8" ht="22.5" customHeight="1" x14ac:dyDescent="0.25">
      <c r="A60" s="125" t="s">
        <v>2</v>
      </c>
      <c r="B60" s="125" t="s">
        <v>16</v>
      </c>
      <c r="C60" s="126" t="s">
        <v>19</v>
      </c>
      <c r="D60" s="126"/>
      <c r="E60" s="126"/>
      <c r="F60" s="126"/>
      <c r="G60" s="126"/>
      <c r="H60" s="126"/>
    </row>
    <row r="61" spans="1:8" ht="19.5" customHeight="1" x14ac:dyDescent="0.25">
      <c r="A61" s="125"/>
      <c r="B61" s="125"/>
      <c r="C61" s="125" t="s">
        <v>3</v>
      </c>
      <c r="D61" s="125" t="s">
        <v>4</v>
      </c>
      <c r="E61" s="125"/>
      <c r="F61" s="125"/>
      <c r="G61" s="125"/>
      <c r="H61" s="125"/>
    </row>
    <row r="62" spans="1:8" ht="19.5" customHeight="1" x14ac:dyDescent="0.25">
      <c r="A62" s="125"/>
      <c r="B62" s="125"/>
      <c r="C62" s="125"/>
      <c r="D62" s="70">
        <v>2021</v>
      </c>
      <c r="E62" s="70">
        <v>2022</v>
      </c>
      <c r="F62" s="70">
        <v>2023</v>
      </c>
      <c r="G62" s="70">
        <v>2024</v>
      </c>
      <c r="H62" s="70">
        <v>2025</v>
      </c>
    </row>
    <row r="63" spans="1:8" ht="16.5" customHeight="1" x14ac:dyDescent="0.25">
      <c r="A63" s="70">
        <v>1</v>
      </c>
      <c r="B63" s="70">
        <v>2</v>
      </c>
      <c r="C63" s="70">
        <v>3</v>
      </c>
      <c r="D63" s="70">
        <v>4</v>
      </c>
      <c r="E63" s="70">
        <v>5</v>
      </c>
      <c r="F63" s="70">
        <v>6</v>
      </c>
      <c r="G63" s="70">
        <v>7</v>
      </c>
      <c r="H63" s="70">
        <v>8</v>
      </c>
    </row>
    <row r="64" spans="1:8" s="94" customFormat="1" ht="12" customHeight="1" x14ac:dyDescent="0.25">
      <c r="A64" s="95"/>
      <c r="B64" s="95"/>
      <c r="C64" s="95"/>
      <c r="D64" s="95"/>
      <c r="E64" s="95"/>
      <c r="F64" s="95"/>
      <c r="G64" s="95"/>
      <c r="H64" s="95"/>
    </row>
    <row r="65" spans="1:8" ht="48.9" customHeight="1" x14ac:dyDescent="0.25">
      <c r="A65" s="127" t="s">
        <v>29</v>
      </c>
      <c r="B65" s="127"/>
      <c r="C65" s="127"/>
      <c r="D65" s="127"/>
      <c r="E65" s="127"/>
      <c r="F65" s="127"/>
      <c r="G65" s="127"/>
      <c r="H65" s="127"/>
    </row>
    <row r="66" spans="1:8" s="10" customFormat="1" ht="33.75" customHeight="1" x14ac:dyDescent="0.25">
      <c r="A66" s="124" t="s">
        <v>40</v>
      </c>
      <c r="B66" s="124"/>
      <c r="C66" s="124"/>
      <c r="D66" s="124"/>
      <c r="E66" s="124"/>
      <c r="F66" s="124"/>
      <c r="G66" s="124"/>
      <c r="H66" s="124"/>
    </row>
    <row r="67" spans="1:8" ht="65.7" customHeight="1" x14ac:dyDescent="0.25">
      <c r="A67" s="75" t="s">
        <v>50</v>
      </c>
      <c r="B67" s="79" t="s">
        <v>21</v>
      </c>
      <c r="C67" s="84">
        <f t="shared" ref="C67" si="4">SUM(D67:H67)</f>
        <v>68</v>
      </c>
      <c r="D67" s="81">
        <v>9</v>
      </c>
      <c r="E67" s="81">
        <v>9</v>
      </c>
      <c r="F67" s="81">
        <v>10</v>
      </c>
      <c r="G67" s="81">
        <v>32</v>
      </c>
      <c r="H67" s="81">
        <v>8</v>
      </c>
    </row>
    <row r="68" spans="1:8" ht="49.35" customHeight="1" x14ac:dyDescent="0.25">
      <c r="A68" s="75" t="s">
        <v>51</v>
      </c>
      <c r="B68" s="79" t="s">
        <v>21</v>
      </c>
      <c r="C68" s="84">
        <f t="shared" ref="C68" si="5">SUM(D68:H68)</f>
        <v>15</v>
      </c>
      <c r="D68" s="81">
        <v>2</v>
      </c>
      <c r="E68" s="81">
        <v>2</v>
      </c>
      <c r="F68" s="81">
        <v>5</v>
      </c>
      <c r="G68" s="81">
        <v>2</v>
      </c>
      <c r="H68" s="81">
        <v>4</v>
      </c>
    </row>
    <row r="69" spans="1:8" ht="54.45" customHeight="1" x14ac:dyDescent="0.25">
      <c r="A69" s="82" t="s">
        <v>41</v>
      </c>
      <c r="B69" s="79" t="s">
        <v>30</v>
      </c>
      <c r="C69" s="84">
        <f t="shared" ref="C69" si="6">SUM(D69:H69)</f>
        <v>2187</v>
      </c>
      <c r="D69" s="81">
        <v>277</v>
      </c>
      <c r="E69" s="81">
        <v>958</v>
      </c>
      <c r="F69" s="81">
        <v>739</v>
      </c>
      <c r="G69" s="81">
        <v>106</v>
      </c>
      <c r="H69" s="81">
        <v>107</v>
      </c>
    </row>
    <row r="70" spans="1:8" s="10" customFormat="1" ht="33.75" customHeight="1" x14ac:dyDescent="0.25">
      <c r="A70" s="124" t="s">
        <v>42</v>
      </c>
      <c r="B70" s="124"/>
      <c r="C70" s="124"/>
      <c r="D70" s="124"/>
      <c r="E70" s="124"/>
      <c r="F70" s="124"/>
      <c r="G70" s="124"/>
      <c r="H70" s="124"/>
    </row>
    <row r="71" spans="1:8" ht="39" customHeight="1" x14ac:dyDescent="0.25">
      <c r="A71" s="75" t="s">
        <v>43</v>
      </c>
      <c r="B71" s="79" t="s">
        <v>30</v>
      </c>
      <c r="C71" s="84">
        <f t="shared" ref="C71" si="7">SUM(D71:H71)</f>
        <v>213</v>
      </c>
      <c r="D71" s="81">
        <v>56</v>
      </c>
      <c r="E71" s="81">
        <v>47</v>
      </c>
      <c r="F71" s="81">
        <v>45</v>
      </c>
      <c r="G71" s="81">
        <v>37</v>
      </c>
      <c r="H71" s="81">
        <v>28</v>
      </c>
    </row>
    <row r="72" spans="1:8" ht="58.35" customHeight="1" x14ac:dyDescent="0.25">
      <c r="A72" s="75" t="s">
        <v>44</v>
      </c>
      <c r="B72" s="79" t="s">
        <v>33</v>
      </c>
      <c r="C72" s="87">
        <f t="shared" ref="C72:C83" si="8">SUM(D72:H72)</f>
        <v>467.5</v>
      </c>
      <c r="D72" s="88">
        <v>67.3</v>
      </c>
      <c r="E72" s="88">
        <v>99.8</v>
      </c>
      <c r="F72" s="88">
        <v>103.4</v>
      </c>
      <c r="G72" s="88">
        <v>99.9</v>
      </c>
      <c r="H72" s="88">
        <v>97.1</v>
      </c>
    </row>
    <row r="73" spans="1:8" s="72" customFormat="1" ht="21.45" customHeight="1" x14ac:dyDescent="0.25">
      <c r="A73" s="75"/>
      <c r="B73" s="79"/>
      <c r="C73" s="87"/>
      <c r="D73" s="88"/>
      <c r="E73" s="88"/>
      <c r="F73" s="88"/>
      <c r="G73" s="88"/>
      <c r="H73" s="88"/>
    </row>
    <row r="74" spans="1:8" ht="22.5" customHeight="1" x14ac:dyDescent="0.25">
      <c r="A74" s="125" t="s">
        <v>2</v>
      </c>
      <c r="B74" s="125" t="s">
        <v>16</v>
      </c>
      <c r="C74" s="126" t="s">
        <v>19</v>
      </c>
      <c r="D74" s="126"/>
      <c r="E74" s="126"/>
      <c r="F74" s="126"/>
      <c r="G74" s="126"/>
      <c r="H74" s="126"/>
    </row>
    <row r="75" spans="1:8" ht="19.5" customHeight="1" x14ac:dyDescent="0.25">
      <c r="A75" s="125"/>
      <c r="B75" s="125"/>
      <c r="C75" s="125" t="s">
        <v>3</v>
      </c>
      <c r="D75" s="125" t="s">
        <v>4</v>
      </c>
      <c r="E75" s="125"/>
      <c r="F75" s="125"/>
      <c r="G75" s="125"/>
      <c r="H75" s="125"/>
    </row>
    <row r="76" spans="1:8" ht="19.5" customHeight="1" x14ac:dyDescent="0.25">
      <c r="A76" s="125"/>
      <c r="B76" s="125"/>
      <c r="C76" s="125"/>
      <c r="D76" s="70">
        <v>2021</v>
      </c>
      <c r="E76" s="70">
        <v>2022</v>
      </c>
      <c r="F76" s="70">
        <v>2023</v>
      </c>
      <c r="G76" s="70">
        <v>2024</v>
      </c>
      <c r="H76" s="70">
        <v>2025</v>
      </c>
    </row>
    <row r="77" spans="1:8" ht="16.5" customHeight="1" x14ac:dyDescent="0.25">
      <c r="A77" s="70">
        <v>1</v>
      </c>
      <c r="B77" s="70">
        <v>2</v>
      </c>
      <c r="C77" s="70">
        <v>3</v>
      </c>
      <c r="D77" s="70">
        <v>4</v>
      </c>
      <c r="E77" s="70">
        <v>5</v>
      </c>
      <c r="F77" s="70">
        <v>6</v>
      </c>
      <c r="G77" s="70">
        <v>7</v>
      </c>
      <c r="H77" s="70">
        <v>8</v>
      </c>
    </row>
    <row r="78" spans="1:8" s="94" customFormat="1" ht="12" customHeight="1" x14ac:dyDescent="0.25">
      <c r="A78" s="95"/>
      <c r="B78" s="95"/>
      <c r="C78" s="95"/>
      <c r="D78" s="95"/>
      <c r="E78" s="95"/>
      <c r="F78" s="95"/>
      <c r="G78" s="95"/>
      <c r="H78" s="95"/>
    </row>
    <row r="79" spans="1:8" ht="35.700000000000003" customHeight="1" x14ac:dyDescent="0.25">
      <c r="A79" s="128" t="s">
        <v>45</v>
      </c>
      <c r="B79" s="79" t="s">
        <v>21</v>
      </c>
      <c r="C79" s="87">
        <f t="shared" si="8"/>
        <v>15</v>
      </c>
      <c r="D79" s="88">
        <v>3</v>
      </c>
      <c r="E79" s="88">
        <v>3</v>
      </c>
      <c r="F79" s="88">
        <v>3</v>
      </c>
      <c r="G79" s="88">
        <v>3</v>
      </c>
      <c r="H79" s="88">
        <v>3</v>
      </c>
    </row>
    <row r="80" spans="1:8" ht="31.35" customHeight="1" x14ac:dyDescent="0.25">
      <c r="A80" s="129"/>
      <c r="B80" s="79" t="s">
        <v>33</v>
      </c>
      <c r="C80" s="87">
        <f t="shared" si="8"/>
        <v>58</v>
      </c>
      <c r="D80" s="88">
        <v>11.6</v>
      </c>
      <c r="E80" s="88">
        <v>11.6</v>
      </c>
      <c r="F80" s="88">
        <v>11.6</v>
      </c>
      <c r="G80" s="88">
        <v>11.6</v>
      </c>
      <c r="H80" s="88">
        <v>11.6</v>
      </c>
    </row>
    <row r="81" spans="1:8" ht="36.450000000000003" customHeight="1" x14ac:dyDescent="0.25">
      <c r="A81" s="89" t="s">
        <v>89</v>
      </c>
      <c r="B81" s="79" t="s">
        <v>30</v>
      </c>
      <c r="C81" s="84">
        <f t="shared" si="8"/>
        <v>419</v>
      </c>
      <c r="D81" s="81">
        <v>85</v>
      </c>
      <c r="E81" s="81">
        <v>89</v>
      </c>
      <c r="F81" s="81">
        <v>83</v>
      </c>
      <c r="G81" s="81">
        <v>83</v>
      </c>
      <c r="H81" s="81">
        <v>79</v>
      </c>
    </row>
    <row r="82" spans="1:8" ht="39.450000000000003" customHeight="1" x14ac:dyDescent="0.25">
      <c r="A82" s="75" t="s">
        <v>46</v>
      </c>
      <c r="B82" s="79" t="s">
        <v>30</v>
      </c>
      <c r="C82" s="84">
        <f t="shared" ref="C82" si="9">SUM(D82:H82)</f>
        <v>17</v>
      </c>
      <c r="D82" s="81">
        <v>4</v>
      </c>
      <c r="E82" s="81">
        <v>4</v>
      </c>
      <c r="F82" s="81">
        <v>3</v>
      </c>
      <c r="G82" s="81">
        <v>3</v>
      </c>
      <c r="H82" s="81">
        <v>3</v>
      </c>
    </row>
    <row r="83" spans="1:8" ht="33" customHeight="1" x14ac:dyDescent="0.25">
      <c r="A83" s="75" t="s">
        <v>47</v>
      </c>
      <c r="B83" s="79" t="s">
        <v>38</v>
      </c>
      <c r="C83" s="84">
        <f t="shared" si="8"/>
        <v>35806</v>
      </c>
      <c r="D83" s="81">
        <v>7071</v>
      </c>
      <c r="E83" s="81">
        <v>7299</v>
      </c>
      <c r="F83" s="81">
        <v>7114</v>
      </c>
      <c r="G83" s="81">
        <v>7162</v>
      </c>
      <c r="H83" s="81">
        <v>7160</v>
      </c>
    </row>
    <row r="84" spans="1:8" ht="44.25" customHeight="1" x14ac:dyDescent="0.25">
      <c r="A84" s="124" t="s">
        <v>95</v>
      </c>
      <c r="B84" s="124"/>
      <c r="C84" s="124"/>
      <c r="D84" s="124"/>
      <c r="E84" s="124"/>
      <c r="F84" s="124"/>
      <c r="G84" s="124"/>
      <c r="H84" s="124"/>
    </row>
    <row r="85" spans="1:8" ht="41.25" customHeight="1" x14ac:dyDescent="0.25">
      <c r="A85" s="82" t="s">
        <v>112</v>
      </c>
      <c r="B85" s="96" t="s">
        <v>30</v>
      </c>
      <c r="C85" s="84">
        <f>SUM(D85:H85)</f>
        <v>25000</v>
      </c>
      <c r="D85" s="99">
        <v>5000</v>
      </c>
      <c r="E85" s="99">
        <v>5000</v>
      </c>
      <c r="F85" s="99">
        <v>5000</v>
      </c>
      <c r="G85" s="99">
        <v>5000</v>
      </c>
      <c r="H85" s="99">
        <v>5000</v>
      </c>
    </row>
    <row r="86" spans="1:8" ht="39" customHeight="1" x14ac:dyDescent="0.25">
      <c r="A86" s="75" t="s">
        <v>74</v>
      </c>
      <c r="B86" s="79" t="s">
        <v>30</v>
      </c>
      <c r="C86" s="84">
        <f>SUM(D86:H86)</f>
        <v>1391</v>
      </c>
      <c r="D86" s="90">
        <v>302</v>
      </c>
      <c r="E86" s="90">
        <v>285</v>
      </c>
      <c r="F86" s="90">
        <v>294</v>
      </c>
      <c r="G86" s="90">
        <v>243</v>
      </c>
      <c r="H86" s="90">
        <v>267</v>
      </c>
    </row>
    <row r="87" spans="1:8" s="100" customFormat="1" ht="39" customHeight="1" x14ac:dyDescent="0.25">
      <c r="A87" s="124" t="s">
        <v>96</v>
      </c>
      <c r="B87" s="124"/>
      <c r="C87" s="124"/>
      <c r="D87" s="124"/>
      <c r="E87" s="124"/>
      <c r="F87" s="124"/>
      <c r="G87" s="124"/>
      <c r="H87" s="124"/>
    </row>
    <row r="88" spans="1:8" ht="60" customHeight="1" x14ac:dyDescent="0.25">
      <c r="A88" s="78" t="s">
        <v>102</v>
      </c>
      <c r="B88" s="79" t="s">
        <v>21</v>
      </c>
      <c r="C88" s="84">
        <f>SUM(D88:H88)</f>
        <v>247</v>
      </c>
      <c r="D88" s="81">
        <v>56</v>
      </c>
      <c r="E88" s="81">
        <v>51</v>
      </c>
      <c r="F88" s="81">
        <v>50</v>
      </c>
      <c r="G88" s="81">
        <v>48</v>
      </c>
      <c r="H88" s="81">
        <v>42</v>
      </c>
    </row>
    <row r="89" spans="1:8" s="72" customFormat="1" ht="22.5" customHeight="1" x14ac:dyDescent="0.25">
      <c r="A89" s="125" t="s">
        <v>2</v>
      </c>
      <c r="B89" s="125" t="s">
        <v>16</v>
      </c>
      <c r="C89" s="126" t="s">
        <v>19</v>
      </c>
      <c r="D89" s="126"/>
      <c r="E89" s="126"/>
      <c r="F89" s="126"/>
      <c r="G89" s="126"/>
      <c r="H89" s="126"/>
    </row>
    <row r="90" spans="1:8" s="72" customFormat="1" ht="19.5" customHeight="1" x14ac:dyDescent="0.25">
      <c r="A90" s="125"/>
      <c r="B90" s="125"/>
      <c r="C90" s="125" t="s">
        <v>3</v>
      </c>
      <c r="D90" s="125" t="s">
        <v>4</v>
      </c>
      <c r="E90" s="125"/>
      <c r="F90" s="125"/>
      <c r="G90" s="125"/>
      <c r="H90" s="125"/>
    </row>
    <row r="91" spans="1:8" s="72" customFormat="1" ht="19.5" customHeight="1" x14ac:dyDescent="0.25">
      <c r="A91" s="125"/>
      <c r="B91" s="125"/>
      <c r="C91" s="125"/>
      <c r="D91" s="70">
        <v>2021</v>
      </c>
      <c r="E91" s="70">
        <v>2022</v>
      </c>
      <c r="F91" s="70">
        <v>2023</v>
      </c>
      <c r="G91" s="70">
        <v>2024</v>
      </c>
      <c r="H91" s="70">
        <v>2025</v>
      </c>
    </row>
    <row r="92" spans="1:8" s="72" customFormat="1" ht="16.5" customHeight="1" x14ac:dyDescent="0.25">
      <c r="A92" s="70">
        <v>1</v>
      </c>
      <c r="B92" s="70">
        <v>2</v>
      </c>
      <c r="C92" s="70">
        <v>3</v>
      </c>
      <c r="D92" s="70">
        <v>4</v>
      </c>
      <c r="E92" s="70">
        <v>5</v>
      </c>
      <c r="F92" s="70">
        <v>6</v>
      </c>
      <c r="G92" s="70">
        <v>7</v>
      </c>
      <c r="H92" s="70">
        <v>8</v>
      </c>
    </row>
    <row r="93" spans="1:8" s="94" customFormat="1" ht="12" customHeight="1" x14ac:dyDescent="0.25">
      <c r="A93" s="95"/>
      <c r="B93" s="95"/>
      <c r="C93" s="95"/>
      <c r="D93" s="95"/>
      <c r="E93" s="95"/>
      <c r="F93" s="95"/>
      <c r="G93" s="95"/>
      <c r="H93" s="95"/>
    </row>
    <row r="94" spans="1:8" ht="38.700000000000003" customHeight="1" x14ac:dyDescent="0.25">
      <c r="A94" s="82" t="s">
        <v>98</v>
      </c>
      <c r="B94" s="83" t="s">
        <v>37</v>
      </c>
      <c r="C94" s="84">
        <f>SUM(D94:H94)</f>
        <v>45</v>
      </c>
      <c r="D94" s="84">
        <v>23</v>
      </c>
      <c r="E94" s="84">
        <v>7</v>
      </c>
      <c r="F94" s="84">
        <v>7</v>
      </c>
      <c r="G94" s="84">
        <v>5</v>
      </c>
      <c r="H94" s="84">
        <v>3</v>
      </c>
    </row>
    <row r="95" spans="1:8" s="10" customFormat="1" ht="33.75" customHeight="1" x14ac:dyDescent="0.25">
      <c r="A95" s="124" t="s">
        <v>99</v>
      </c>
      <c r="B95" s="124"/>
      <c r="C95" s="124"/>
      <c r="D95" s="124"/>
      <c r="E95" s="124"/>
      <c r="F95" s="124"/>
      <c r="G95" s="124"/>
      <c r="H95" s="124"/>
    </row>
    <row r="96" spans="1:8" ht="59.7" customHeight="1" x14ac:dyDescent="0.25">
      <c r="A96" s="82" t="s">
        <v>101</v>
      </c>
      <c r="B96" s="96" t="s">
        <v>39</v>
      </c>
      <c r="C96" s="84">
        <f t="shared" ref="C96" si="10">SUM(D96:H96)</f>
        <v>2500</v>
      </c>
      <c r="D96" s="97">
        <v>500</v>
      </c>
      <c r="E96" s="97">
        <v>500</v>
      </c>
      <c r="F96" s="97">
        <v>500</v>
      </c>
      <c r="G96" s="97">
        <v>500</v>
      </c>
      <c r="H96" s="97">
        <v>500</v>
      </c>
    </row>
    <row r="97" spans="1:8" ht="15" x14ac:dyDescent="0.25">
      <c r="A97" s="91"/>
      <c r="B97" s="91"/>
      <c r="C97" s="91"/>
      <c r="D97" s="91"/>
      <c r="E97" s="91"/>
      <c r="F97" s="91"/>
      <c r="G97" s="91"/>
      <c r="H97" s="91"/>
    </row>
  </sheetData>
  <mergeCells count="54">
    <mergeCell ref="A51:A52"/>
    <mergeCell ref="A45:A47"/>
    <mergeCell ref="B45:B47"/>
    <mergeCell ref="C45:H45"/>
    <mergeCell ref="C46:C47"/>
    <mergeCell ref="D46:H46"/>
    <mergeCell ref="A9:H9"/>
    <mergeCell ref="A31:A33"/>
    <mergeCell ref="B31:B33"/>
    <mergeCell ref="C31:H31"/>
    <mergeCell ref="C32:C33"/>
    <mergeCell ref="D32:H32"/>
    <mergeCell ref="A17:A19"/>
    <mergeCell ref="B17:B19"/>
    <mergeCell ref="C17:H17"/>
    <mergeCell ref="C18:C19"/>
    <mergeCell ref="D18:H18"/>
    <mergeCell ref="A1:H1"/>
    <mergeCell ref="A3:A5"/>
    <mergeCell ref="B3:B5"/>
    <mergeCell ref="C4:C5"/>
    <mergeCell ref="D4:H4"/>
    <mergeCell ref="C3:H3"/>
    <mergeCell ref="A2:H2"/>
    <mergeCell ref="A95:H95"/>
    <mergeCell ref="A79:A80"/>
    <mergeCell ref="A36:H36"/>
    <mergeCell ref="A8:H8"/>
    <mergeCell ref="A37:H37"/>
    <mergeCell ref="A41:H41"/>
    <mergeCell ref="A70:H70"/>
    <mergeCell ref="A56:H56"/>
    <mergeCell ref="A13:H13"/>
    <mergeCell ref="A25:H25"/>
    <mergeCell ref="A27:H27"/>
    <mergeCell ref="A74:A76"/>
    <mergeCell ref="B74:B76"/>
    <mergeCell ref="C74:H74"/>
    <mergeCell ref="C75:C76"/>
    <mergeCell ref="D75:H75"/>
    <mergeCell ref="C60:H60"/>
    <mergeCell ref="C61:C62"/>
    <mergeCell ref="D61:H61"/>
    <mergeCell ref="A66:H66"/>
    <mergeCell ref="A84:H84"/>
    <mergeCell ref="A65:H65"/>
    <mergeCell ref="A60:A62"/>
    <mergeCell ref="B60:B62"/>
    <mergeCell ref="A87:H87"/>
    <mergeCell ref="A89:A91"/>
    <mergeCell ref="B89:B91"/>
    <mergeCell ref="C89:H89"/>
    <mergeCell ref="C90:C91"/>
    <mergeCell ref="D90:H90"/>
  </mergeCells>
  <pageMargins left="0.62992125984251968" right="0.23622047244094491" top="0.9055118110236221" bottom="0.55118110236220474" header="0.70866141732283472" footer="0.31496062992125984"/>
  <pageSetup paperSize="9" firstPageNumber="31" fitToHeight="0" orientation="landscape" useFirstPageNumber="1" r:id="rId1"/>
  <headerFooter>
    <oddFooter>&amp;C&amp;"Times New Roman,обычный"&amp;14&amp;P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view="pageLayout" topLeftCell="A226" zoomScale="80" zoomScaleNormal="90" zoomScaleSheetLayoutView="90" zoomScalePageLayoutView="80" workbookViewId="0">
      <selection activeCell="C91" sqref="C91"/>
    </sheetView>
  </sheetViews>
  <sheetFormatPr defaultColWidth="9.09765625" defaultRowHeight="13.8" x14ac:dyDescent="0.25"/>
  <cols>
    <col min="1" max="1" width="26.09765625" style="1" customWidth="1"/>
    <col min="2" max="2" width="16.59765625" style="14" customWidth="1"/>
    <col min="3" max="3" width="20.8984375" style="1" customWidth="1"/>
    <col min="4" max="4" width="13.5" style="1" customWidth="1"/>
    <col min="5" max="5" width="9.8984375" style="1" customWidth="1"/>
    <col min="6" max="6" width="10" style="1" customWidth="1"/>
    <col min="7" max="7" width="10.09765625" style="1" customWidth="1"/>
    <col min="8" max="8" width="9.8984375" style="1" customWidth="1"/>
    <col min="9" max="9" width="9.69921875" style="1" customWidth="1"/>
    <col min="10" max="16384" width="9.09765625" style="1"/>
  </cols>
  <sheetData>
    <row r="1" spans="1:9" ht="17.7" customHeight="1" x14ac:dyDescent="0.35">
      <c r="A1" s="131" t="s">
        <v>9</v>
      </c>
      <c r="B1" s="131"/>
      <c r="C1" s="131"/>
      <c r="D1" s="131"/>
      <c r="E1" s="131"/>
      <c r="F1" s="131"/>
      <c r="G1" s="131"/>
      <c r="H1" s="131"/>
      <c r="I1" s="131"/>
    </row>
    <row r="2" spans="1:9" ht="43.65" customHeight="1" x14ac:dyDescent="0.25">
      <c r="A2" s="137" t="s">
        <v>113</v>
      </c>
      <c r="B2" s="137"/>
      <c r="C2" s="137"/>
      <c r="D2" s="137"/>
      <c r="E2" s="137"/>
      <c r="F2" s="137"/>
      <c r="G2" s="137"/>
      <c r="H2" s="137"/>
      <c r="I2" s="137"/>
    </row>
    <row r="3" spans="1:9" ht="16.350000000000001" customHeight="1" x14ac:dyDescent="0.25">
      <c r="A3" s="125" t="s">
        <v>2</v>
      </c>
      <c r="B3" s="125" t="s">
        <v>48</v>
      </c>
      <c r="C3" s="125" t="s">
        <v>0</v>
      </c>
      <c r="D3" s="125" t="s">
        <v>7</v>
      </c>
      <c r="E3" s="125"/>
      <c r="F3" s="125"/>
      <c r="G3" s="125"/>
      <c r="H3" s="125"/>
      <c r="I3" s="125"/>
    </row>
    <row r="4" spans="1:9" ht="19.5" customHeight="1" x14ac:dyDescent="0.25">
      <c r="A4" s="125"/>
      <c r="B4" s="125"/>
      <c r="C4" s="125"/>
      <c r="D4" s="125" t="s">
        <v>3</v>
      </c>
      <c r="E4" s="125" t="s">
        <v>4</v>
      </c>
      <c r="F4" s="125"/>
      <c r="G4" s="125"/>
      <c r="H4" s="125"/>
      <c r="I4" s="125"/>
    </row>
    <row r="5" spans="1:9" ht="15.9" customHeight="1" x14ac:dyDescent="0.25">
      <c r="A5" s="125"/>
      <c r="B5" s="125"/>
      <c r="C5" s="125"/>
      <c r="D5" s="125"/>
      <c r="E5" s="25">
        <v>2021</v>
      </c>
      <c r="F5" s="25">
        <v>2022</v>
      </c>
      <c r="G5" s="25">
        <v>2023</v>
      </c>
      <c r="H5" s="25">
        <v>2024</v>
      </c>
      <c r="I5" s="25">
        <v>2025</v>
      </c>
    </row>
    <row r="6" spans="1:9" ht="15" customHeight="1" x14ac:dyDescent="0.25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</row>
    <row r="7" spans="1:9" ht="8.6999999999999993" customHeight="1" x14ac:dyDescent="0.25">
      <c r="A7" s="40"/>
      <c r="B7" s="41"/>
      <c r="C7" s="40"/>
      <c r="D7" s="40"/>
      <c r="E7" s="40"/>
      <c r="F7" s="40"/>
      <c r="G7" s="40"/>
      <c r="H7" s="40"/>
      <c r="I7" s="40"/>
    </row>
    <row r="8" spans="1:9" ht="40.65" customHeight="1" x14ac:dyDescent="0.25">
      <c r="A8" s="127" t="s">
        <v>52</v>
      </c>
      <c r="B8" s="127"/>
      <c r="C8" s="127"/>
      <c r="D8" s="127"/>
      <c r="E8" s="127"/>
      <c r="F8" s="127"/>
      <c r="G8" s="127"/>
      <c r="H8" s="127"/>
      <c r="I8" s="141"/>
    </row>
    <row r="9" spans="1:9" ht="27.9" customHeight="1" x14ac:dyDescent="0.25">
      <c r="A9" s="124" t="s">
        <v>36</v>
      </c>
      <c r="B9" s="124"/>
      <c r="C9" s="124"/>
      <c r="D9" s="124"/>
      <c r="E9" s="124"/>
      <c r="F9" s="124"/>
      <c r="G9" s="124"/>
      <c r="H9" s="124"/>
      <c r="I9" s="141"/>
    </row>
    <row r="10" spans="1:9" s="28" customFormat="1" ht="18.899999999999999" customHeight="1" x14ac:dyDescent="0.3">
      <c r="A10" s="61"/>
      <c r="B10" s="61"/>
      <c r="C10" s="61"/>
      <c r="D10" s="62">
        <f>SUM(E10:I10)</f>
        <v>219636.62</v>
      </c>
      <c r="E10" s="63">
        <f>SUM(E11,E15,E27)</f>
        <v>26936.770000000004</v>
      </c>
      <c r="F10" s="63">
        <f>SUM(F11,F15,F27)</f>
        <v>50819.7</v>
      </c>
      <c r="G10" s="63">
        <f>SUM(G11,G15,G27)</f>
        <v>55188.15</v>
      </c>
      <c r="H10" s="63">
        <f>SUM(H11,H15,H27)</f>
        <v>48588</v>
      </c>
      <c r="I10" s="63">
        <f>SUM(I11,I15,I27)</f>
        <v>38104</v>
      </c>
    </row>
    <row r="11" spans="1:9" ht="48.9" customHeight="1" x14ac:dyDescent="0.3">
      <c r="A11" s="30" t="s">
        <v>53</v>
      </c>
      <c r="B11" s="34" t="s">
        <v>8</v>
      </c>
      <c r="C11" s="43" t="s">
        <v>75</v>
      </c>
      <c r="D11" s="36">
        <f>SUM(E11:I11)</f>
        <v>128440.1</v>
      </c>
      <c r="E11" s="36">
        <f>SUM(E12:E14)</f>
        <v>17346.400000000001</v>
      </c>
      <c r="F11" s="36">
        <f t="shared" ref="F11:I11" si="0">SUM(F12:F14)</f>
        <v>38791.699999999997</v>
      </c>
      <c r="G11" s="36">
        <f t="shared" si="0"/>
        <v>39230</v>
      </c>
      <c r="H11" s="36">
        <f t="shared" si="0"/>
        <v>19639</v>
      </c>
      <c r="I11" s="36">
        <f t="shared" si="0"/>
        <v>13433</v>
      </c>
    </row>
    <row r="12" spans="1:9" ht="33" customHeight="1" x14ac:dyDescent="0.3">
      <c r="A12" s="32"/>
      <c r="B12" s="11"/>
      <c r="C12" s="43" t="s">
        <v>5</v>
      </c>
      <c r="D12" s="36"/>
      <c r="E12" s="36"/>
      <c r="F12" s="36"/>
      <c r="G12" s="36"/>
      <c r="H12" s="36"/>
      <c r="I12" s="36"/>
    </row>
    <row r="13" spans="1:9" ht="31.2" x14ac:dyDescent="0.3">
      <c r="A13" s="32"/>
      <c r="B13" s="11"/>
      <c r="C13" s="43" t="s">
        <v>1</v>
      </c>
      <c r="D13" s="36">
        <f t="shared" ref="D13:D14" si="1">SUM(E13:I13)</f>
        <v>69543.7</v>
      </c>
      <c r="E13" s="36">
        <v>6824.7</v>
      </c>
      <c r="F13" s="36">
        <v>11624</v>
      </c>
      <c r="G13" s="36">
        <v>18023</v>
      </c>
      <c r="H13" s="36">
        <v>19639</v>
      </c>
      <c r="I13" s="36">
        <v>13433</v>
      </c>
    </row>
    <row r="14" spans="1:9" ht="16.350000000000001" customHeight="1" x14ac:dyDescent="0.3">
      <c r="A14" s="32"/>
      <c r="B14" s="11"/>
      <c r="C14" s="43" t="s">
        <v>6</v>
      </c>
      <c r="D14" s="36">
        <f t="shared" si="1"/>
        <v>58896.4</v>
      </c>
      <c r="E14" s="36">
        <v>10521.7</v>
      </c>
      <c r="F14" s="36">
        <v>27167.7</v>
      </c>
      <c r="G14" s="36">
        <v>21207</v>
      </c>
      <c r="H14" s="36">
        <v>0</v>
      </c>
      <c r="I14" s="36">
        <v>0</v>
      </c>
    </row>
    <row r="15" spans="1:9" ht="33.450000000000003" customHeight="1" x14ac:dyDescent="0.3">
      <c r="A15" s="43" t="s">
        <v>54</v>
      </c>
      <c r="B15" s="34" t="s">
        <v>8</v>
      </c>
      <c r="C15" s="43" t="s">
        <v>13</v>
      </c>
      <c r="D15" s="23">
        <f>SUM(E15:I15)</f>
        <v>87249.52</v>
      </c>
      <c r="E15" s="23">
        <f>SUM(E16,E26)</f>
        <v>8860.3700000000008</v>
      </c>
      <c r="F15" s="23">
        <f>SUM(F16,F26)</f>
        <v>11351</v>
      </c>
      <c r="G15" s="23">
        <f>SUM(G16,G26)</f>
        <v>15138.15</v>
      </c>
      <c r="H15" s="23">
        <f>SUM(H16,H26)</f>
        <v>28109</v>
      </c>
      <c r="I15" s="23">
        <f>SUM(I16,I26)</f>
        <v>23791</v>
      </c>
    </row>
    <row r="16" spans="1:9" ht="61.65" customHeight="1" x14ac:dyDescent="0.3">
      <c r="A16" s="32"/>
      <c r="B16" s="11"/>
      <c r="C16" s="43" t="s">
        <v>49</v>
      </c>
      <c r="D16" s="23">
        <f>SUM(E16:I16)</f>
        <v>87249.52</v>
      </c>
      <c r="E16" s="23">
        <f>SUM(E17,E24,E25)</f>
        <v>8860.3700000000008</v>
      </c>
      <c r="F16" s="23">
        <f t="shared" ref="F16:I16" si="2">SUM(F17,F24,F25)</f>
        <v>11351</v>
      </c>
      <c r="G16" s="23">
        <f t="shared" si="2"/>
        <v>15138.15</v>
      </c>
      <c r="H16" s="23">
        <f t="shared" si="2"/>
        <v>28109</v>
      </c>
      <c r="I16" s="23">
        <f t="shared" si="2"/>
        <v>23791</v>
      </c>
    </row>
    <row r="17" spans="1:9" ht="33" customHeight="1" x14ac:dyDescent="0.3">
      <c r="A17" s="32"/>
      <c r="B17" s="11"/>
      <c r="C17" s="43" t="s">
        <v>5</v>
      </c>
      <c r="D17" s="23"/>
      <c r="E17" s="23"/>
      <c r="F17" s="23"/>
      <c r="G17" s="23"/>
      <c r="H17" s="23"/>
      <c r="I17" s="23"/>
    </row>
    <row r="18" spans="1:9" ht="18.899999999999999" customHeight="1" x14ac:dyDescent="0.3">
      <c r="A18" s="32"/>
      <c r="B18" s="11"/>
      <c r="C18" s="30"/>
      <c r="D18" s="23"/>
      <c r="E18" s="23"/>
      <c r="F18" s="23"/>
      <c r="G18" s="23"/>
      <c r="H18" s="23"/>
      <c r="I18" s="23"/>
    </row>
    <row r="19" spans="1:9" ht="16.350000000000001" customHeight="1" x14ac:dyDescent="0.25">
      <c r="A19" s="125" t="s">
        <v>2</v>
      </c>
      <c r="B19" s="125" t="s">
        <v>48</v>
      </c>
      <c r="C19" s="125" t="s">
        <v>0</v>
      </c>
      <c r="D19" s="125" t="s">
        <v>7</v>
      </c>
      <c r="E19" s="125"/>
      <c r="F19" s="125"/>
      <c r="G19" s="125"/>
      <c r="H19" s="125"/>
      <c r="I19" s="125"/>
    </row>
    <row r="20" spans="1:9" ht="19.5" customHeight="1" x14ac:dyDescent="0.25">
      <c r="A20" s="125"/>
      <c r="B20" s="125"/>
      <c r="C20" s="125"/>
      <c r="D20" s="125" t="s">
        <v>3</v>
      </c>
      <c r="E20" s="125" t="s">
        <v>4</v>
      </c>
      <c r="F20" s="125"/>
      <c r="G20" s="125"/>
      <c r="H20" s="125"/>
      <c r="I20" s="125"/>
    </row>
    <row r="21" spans="1:9" ht="15.9" customHeight="1" x14ac:dyDescent="0.25">
      <c r="A21" s="125"/>
      <c r="B21" s="125"/>
      <c r="C21" s="125"/>
      <c r="D21" s="125"/>
      <c r="E21" s="29">
        <v>2021</v>
      </c>
      <c r="F21" s="29">
        <v>2022</v>
      </c>
      <c r="G21" s="29">
        <v>2023</v>
      </c>
      <c r="H21" s="29">
        <v>2024</v>
      </c>
      <c r="I21" s="29">
        <v>2025</v>
      </c>
    </row>
    <row r="22" spans="1:9" ht="15" customHeight="1" x14ac:dyDescent="0.25">
      <c r="A22" s="40">
        <v>1</v>
      </c>
      <c r="B22" s="40">
        <v>2</v>
      </c>
      <c r="C22" s="40">
        <v>3</v>
      </c>
      <c r="D22" s="40">
        <v>4</v>
      </c>
      <c r="E22" s="40">
        <v>5</v>
      </c>
      <c r="F22" s="40">
        <v>6</v>
      </c>
      <c r="G22" s="40">
        <v>7</v>
      </c>
      <c r="H22" s="40">
        <v>8</v>
      </c>
      <c r="I22" s="40">
        <v>9</v>
      </c>
    </row>
    <row r="23" spans="1:9" ht="8.6999999999999993" customHeight="1" x14ac:dyDescent="0.25">
      <c r="A23" s="40"/>
      <c r="B23" s="41"/>
      <c r="C23" s="40"/>
      <c r="D23" s="40"/>
      <c r="E23" s="40"/>
      <c r="F23" s="40"/>
      <c r="G23" s="40"/>
      <c r="H23" s="40"/>
      <c r="I23" s="40"/>
    </row>
    <row r="24" spans="1:9" ht="33" customHeight="1" x14ac:dyDescent="0.3">
      <c r="A24" s="32"/>
      <c r="B24" s="11"/>
      <c r="C24" s="60" t="s">
        <v>1</v>
      </c>
      <c r="D24" s="23">
        <f t="shared" ref="D24:D26" si="3">SUM(E24:I24)</f>
        <v>62649.520000000004</v>
      </c>
      <c r="E24" s="36">
        <v>8860.3700000000008</v>
      </c>
      <c r="F24" s="36">
        <v>11051</v>
      </c>
      <c r="G24" s="36">
        <v>10638.15</v>
      </c>
      <c r="H24" s="36">
        <v>16309</v>
      </c>
      <c r="I24" s="36">
        <v>15791</v>
      </c>
    </row>
    <row r="25" spans="1:9" ht="16.649999999999999" customHeight="1" x14ac:dyDescent="0.3">
      <c r="A25" s="32"/>
      <c r="B25" s="11"/>
      <c r="C25" s="60" t="s">
        <v>6</v>
      </c>
      <c r="D25" s="23">
        <f t="shared" si="3"/>
        <v>24600</v>
      </c>
      <c r="E25" s="36"/>
      <c r="F25" s="36">
        <v>300</v>
      </c>
      <c r="G25" s="36">
        <v>4500</v>
      </c>
      <c r="H25" s="36">
        <v>11800</v>
      </c>
      <c r="I25" s="36">
        <v>8000</v>
      </c>
    </row>
    <row r="26" spans="1:9" s="107" customFormat="1" ht="19.350000000000001" hidden="1" customHeight="1" x14ac:dyDescent="0.3">
      <c r="A26" s="118"/>
      <c r="B26" s="117"/>
      <c r="C26" s="108" t="s">
        <v>14</v>
      </c>
      <c r="D26" s="109">
        <f t="shared" si="3"/>
        <v>0</v>
      </c>
      <c r="E26" s="110">
        <v>0</v>
      </c>
      <c r="F26" s="119"/>
      <c r="G26" s="119"/>
      <c r="H26" s="119"/>
      <c r="I26" s="119"/>
    </row>
    <row r="27" spans="1:9" ht="46.8" x14ac:dyDescent="0.3">
      <c r="A27" s="30" t="s">
        <v>55</v>
      </c>
      <c r="B27" s="34" t="s">
        <v>8</v>
      </c>
      <c r="C27" s="43" t="s">
        <v>75</v>
      </c>
      <c r="D27" s="23">
        <f>SUM(E27:I27)</f>
        <v>3947</v>
      </c>
      <c r="E27" s="23">
        <f>SUM(E28:E29)</f>
        <v>730</v>
      </c>
      <c r="F27" s="23">
        <f t="shared" ref="F27:I27" si="4">SUM(F28:F29)</f>
        <v>677</v>
      </c>
      <c r="G27" s="23">
        <f t="shared" si="4"/>
        <v>820</v>
      </c>
      <c r="H27" s="23">
        <f t="shared" si="4"/>
        <v>840</v>
      </c>
      <c r="I27" s="23">
        <f t="shared" si="4"/>
        <v>880</v>
      </c>
    </row>
    <row r="28" spans="1:9" ht="33" customHeight="1" x14ac:dyDescent="0.3">
      <c r="A28" s="32"/>
      <c r="B28" s="11"/>
      <c r="C28" s="43" t="s">
        <v>5</v>
      </c>
      <c r="D28" s="23"/>
      <c r="E28" s="23"/>
      <c r="F28" s="23"/>
      <c r="G28" s="23"/>
      <c r="H28" s="23"/>
      <c r="I28" s="23"/>
    </row>
    <row r="29" spans="1:9" ht="33" customHeight="1" x14ac:dyDescent="0.3">
      <c r="A29" s="32"/>
      <c r="B29" s="11"/>
      <c r="C29" s="43" t="s">
        <v>1</v>
      </c>
      <c r="D29" s="23">
        <f t="shared" ref="D29" si="5">SUM(E29:I29)</f>
        <v>3947</v>
      </c>
      <c r="E29" s="23">
        <v>730</v>
      </c>
      <c r="F29" s="23">
        <v>677</v>
      </c>
      <c r="G29" s="23">
        <v>820</v>
      </c>
      <c r="H29" s="23">
        <v>840</v>
      </c>
      <c r="I29" s="23">
        <v>880</v>
      </c>
    </row>
    <row r="30" spans="1:9" ht="42" customHeight="1" x14ac:dyDescent="0.25">
      <c r="A30" s="124" t="s">
        <v>76</v>
      </c>
      <c r="B30" s="142"/>
      <c r="C30" s="142"/>
      <c r="D30" s="142"/>
      <c r="E30" s="142"/>
      <c r="F30" s="142"/>
      <c r="G30" s="142"/>
      <c r="H30" s="142"/>
      <c r="I30" s="141"/>
    </row>
    <row r="31" spans="1:9" s="123" customFormat="1" ht="19.5" customHeight="1" x14ac:dyDescent="0.25">
      <c r="A31" s="120"/>
      <c r="B31" s="122"/>
      <c r="C31" s="122"/>
      <c r="D31" s="122"/>
      <c r="E31" s="122"/>
      <c r="F31" s="122"/>
      <c r="G31" s="122"/>
      <c r="H31" s="122"/>
      <c r="I31" s="121"/>
    </row>
    <row r="32" spans="1:9" ht="15" customHeight="1" x14ac:dyDescent="0.3">
      <c r="A32" s="35"/>
      <c r="B32" s="37"/>
      <c r="C32" s="37"/>
      <c r="D32" s="64">
        <f t="shared" ref="D32:D64" si="6">SUM(E32:I32)</f>
        <v>135610.09999999998</v>
      </c>
      <c r="E32" s="65">
        <f>SUM(E33,E37,E46,E50,E54,E62)</f>
        <v>25613.3</v>
      </c>
      <c r="F32" s="65">
        <f>SUM(F33,F37,F46,F50,F54,F62)</f>
        <v>21693.899999999998</v>
      </c>
      <c r="G32" s="65">
        <f>SUM(G33,G37,G46,G50,G54,G62)</f>
        <v>27595.399999999998</v>
      </c>
      <c r="H32" s="65">
        <f>SUM(H33,H37,H46,H50,H54,H62)</f>
        <v>31301.7</v>
      </c>
      <c r="I32" s="65">
        <f>SUM(I33,I37,I46,I50,I54,I62)</f>
        <v>29405.8</v>
      </c>
    </row>
    <row r="33" spans="1:9" ht="46.8" x14ac:dyDescent="0.3">
      <c r="A33" s="30" t="s">
        <v>56</v>
      </c>
      <c r="B33" s="34" t="s">
        <v>8</v>
      </c>
      <c r="C33" s="43" t="s">
        <v>75</v>
      </c>
      <c r="D33" s="23">
        <f>SUM(E33:I33)</f>
        <v>26103.600000000002</v>
      </c>
      <c r="E33" s="23">
        <f>SUM(E34:E35)</f>
        <v>2234.6</v>
      </c>
      <c r="F33" s="23">
        <f t="shared" ref="F33:I33" si="7">SUM(F34:F35)</f>
        <v>4152.1000000000004</v>
      </c>
      <c r="G33" s="23">
        <f t="shared" si="7"/>
        <v>5267.6</v>
      </c>
      <c r="H33" s="23">
        <f t="shared" si="7"/>
        <v>8926</v>
      </c>
      <c r="I33" s="23">
        <f t="shared" si="7"/>
        <v>5523.3</v>
      </c>
    </row>
    <row r="34" spans="1:9" ht="33" customHeight="1" x14ac:dyDescent="0.3">
      <c r="A34" s="32"/>
      <c r="B34" s="11"/>
      <c r="C34" s="43" t="s">
        <v>5</v>
      </c>
      <c r="D34" s="23">
        <f t="shared" si="6"/>
        <v>80</v>
      </c>
      <c r="E34" s="23">
        <v>80</v>
      </c>
      <c r="F34" s="23"/>
      <c r="G34" s="23"/>
      <c r="H34" s="23"/>
      <c r="I34" s="23"/>
    </row>
    <row r="35" spans="1:9" ht="31.2" x14ac:dyDescent="0.3">
      <c r="A35" s="32"/>
      <c r="B35" s="11"/>
      <c r="C35" s="43" t="s">
        <v>1</v>
      </c>
      <c r="D35" s="23">
        <f t="shared" si="6"/>
        <v>26023.600000000002</v>
      </c>
      <c r="E35" s="23">
        <v>2154.6</v>
      </c>
      <c r="F35" s="23">
        <v>4152.1000000000004</v>
      </c>
      <c r="G35" s="23">
        <v>5267.6</v>
      </c>
      <c r="H35" s="23">
        <v>8926</v>
      </c>
      <c r="I35" s="23">
        <v>5523.3</v>
      </c>
    </row>
    <row r="36" spans="1:9" ht="15.6" x14ac:dyDescent="0.3">
      <c r="A36" s="32"/>
      <c r="B36" s="11"/>
      <c r="C36" s="30"/>
      <c r="D36" s="23"/>
      <c r="E36" s="23"/>
      <c r="F36" s="23"/>
      <c r="G36" s="23"/>
      <c r="H36" s="23"/>
      <c r="I36" s="23"/>
    </row>
    <row r="37" spans="1:9" ht="60.75" customHeight="1" x14ac:dyDescent="0.3">
      <c r="A37" s="30" t="s">
        <v>57</v>
      </c>
      <c r="B37" s="34" t="s">
        <v>8</v>
      </c>
      <c r="C37" s="43" t="s">
        <v>75</v>
      </c>
      <c r="D37" s="23">
        <f t="shared" si="6"/>
        <v>31645.600000000002</v>
      </c>
      <c r="E37" s="23">
        <f>SUM(E43:E44)</f>
        <v>9162.4</v>
      </c>
      <c r="F37" s="23">
        <f t="shared" ref="F37:I37" si="8">SUM(F43:F44)</f>
        <v>4717</v>
      </c>
      <c r="G37" s="23">
        <f t="shared" si="8"/>
        <v>6207</v>
      </c>
      <c r="H37" s="23">
        <f t="shared" si="8"/>
        <v>5513.7</v>
      </c>
      <c r="I37" s="23">
        <f t="shared" si="8"/>
        <v>6045.5</v>
      </c>
    </row>
    <row r="38" spans="1:9" ht="16.350000000000001" customHeight="1" x14ac:dyDescent="0.25">
      <c r="A38" s="125" t="s">
        <v>2</v>
      </c>
      <c r="B38" s="125" t="s">
        <v>48</v>
      </c>
      <c r="C38" s="125" t="s">
        <v>0</v>
      </c>
      <c r="D38" s="125" t="s">
        <v>7</v>
      </c>
      <c r="E38" s="125"/>
      <c r="F38" s="125"/>
      <c r="G38" s="125"/>
      <c r="H38" s="125"/>
      <c r="I38" s="125"/>
    </row>
    <row r="39" spans="1:9" ht="19.5" customHeight="1" x14ac:dyDescent="0.25">
      <c r="A39" s="125"/>
      <c r="B39" s="125"/>
      <c r="C39" s="125"/>
      <c r="D39" s="125" t="s">
        <v>3</v>
      </c>
      <c r="E39" s="125" t="s">
        <v>4</v>
      </c>
      <c r="F39" s="125"/>
      <c r="G39" s="125"/>
      <c r="H39" s="125"/>
      <c r="I39" s="125"/>
    </row>
    <row r="40" spans="1:9" ht="15.9" customHeight="1" x14ac:dyDescent="0.25">
      <c r="A40" s="125"/>
      <c r="B40" s="125"/>
      <c r="C40" s="125"/>
      <c r="D40" s="125"/>
      <c r="E40" s="29">
        <v>2021</v>
      </c>
      <c r="F40" s="29">
        <v>2022</v>
      </c>
      <c r="G40" s="29">
        <v>2023</v>
      </c>
      <c r="H40" s="29">
        <v>2024</v>
      </c>
      <c r="I40" s="29">
        <v>2025</v>
      </c>
    </row>
    <row r="41" spans="1:9" ht="15" customHeight="1" x14ac:dyDescent="0.25">
      <c r="A41" s="40">
        <v>1</v>
      </c>
      <c r="B41" s="40">
        <v>2</v>
      </c>
      <c r="C41" s="40">
        <v>3</v>
      </c>
      <c r="D41" s="40">
        <v>4</v>
      </c>
      <c r="E41" s="40">
        <v>5</v>
      </c>
      <c r="F41" s="40">
        <v>6</v>
      </c>
      <c r="G41" s="40">
        <v>7</v>
      </c>
      <c r="H41" s="40">
        <v>8</v>
      </c>
      <c r="I41" s="40">
        <v>9</v>
      </c>
    </row>
    <row r="42" spans="1:9" ht="8.6999999999999993" customHeight="1" x14ac:dyDescent="0.25">
      <c r="A42" s="40"/>
      <c r="B42" s="41"/>
      <c r="C42" s="40"/>
      <c r="D42" s="40"/>
      <c r="E42" s="40"/>
      <c r="F42" s="40"/>
      <c r="G42" s="40"/>
      <c r="H42" s="40"/>
      <c r="I42" s="40"/>
    </row>
    <row r="43" spans="1:9" ht="29.1" customHeight="1" x14ac:dyDescent="0.3">
      <c r="A43" s="32"/>
      <c r="B43" s="11"/>
      <c r="C43" s="43" t="s">
        <v>5</v>
      </c>
      <c r="D43" s="23">
        <f t="shared" si="6"/>
        <v>40</v>
      </c>
      <c r="E43" s="23">
        <v>40</v>
      </c>
      <c r="F43" s="23"/>
      <c r="G43" s="23"/>
      <c r="H43" s="23"/>
      <c r="I43" s="23"/>
    </row>
    <row r="44" spans="1:9" ht="31.2" x14ac:dyDescent="0.3">
      <c r="A44" s="32"/>
      <c r="B44" s="11"/>
      <c r="C44" s="43" t="s">
        <v>1</v>
      </c>
      <c r="D44" s="23">
        <f t="shared" si="6"/>
        <v>31605.600000000002</v>
      </c>
      <c r="E44" s="23">
        <v>9122.4</v>
      </c>
      <c r="F44" s="23">
        <v>4717</v>
      </c>
      <c r="G44" s="23">
        <v>6207</v>
      </c>
      <c r="H44" s="23">
        <v>5513.7</v>
      </c>
      <c r="I44" s="23">
        <v>6045.5</v>
      </c>
    </row>
    <row r="45" spans="1:9" ht="15.6" x14ac:dyDescent="0.3">
      <c r="A45" s="32"/>
      <c r="B45" s="11"/>
      <c r="C45" s="43"/>
      <c r="D45" s="23"/>
      <c r="E45" s="23"/>
      <c r="F45" s="23"/>
      <c r="G45" s="23"/>
      <c r="H45" s="23"/>
      <c r="I45" s="23"/>
    </row>
    <row r="46" spans="1:9" ht="46.8" x14ac:dyDescent="0.3">
      <c r="A46" s="135" t="s">
        <v>58</v>
      </c>
      <c r="B46" s="34" t="s">
        <v>8</v>
      </c>
      <c r="C46" s="43" t="s">
        <v>75</v>
      </c>
      <c r="D46" s="23">
        <f t="shared" si="6"/>
        <v>55134.6</v>
      </c>
      <c r="E46" s="23">
        <f>SUM(E47:E48)</f>
        <v>7677</v>
      </c>
      <c r="F46" s="23">
        <f t="shared" ref="F46:I46" si="9">SUM(F47:F48)</f>
        <v>9332</v>
      </c>
      <c r="G46" s="23">
        <f t="shared" si="9"/>
        <v>11951</v>
      </c>
      <c r="H46" s="23">
        <f t="shared" si="9"/>
        <v>12725.6</v>
      </c>
      <c r="I46" s="23">
        <f t="shared" si="9"/>
        <v>13449</v>
      </c>
    </row>
    <row r="47" spans="1:9" ht="33" customHeight="1" x14ac:dyDescent="0.3">
      <c r="A47" s="138"/>
      <c r="B47" s="11"/>
      <c r="C47" s="43" t="s">
        <v>5</v>
      </c>
      <c r="D47" s="23"/>
      <c r="E47" s="23"/>
      <c r="F47" s="23"/>
      <c r="G47" s="23"/>
      <c r="H47" s="23"/>
      <c r="I47" s="23"/>
    </row>
    <row r="48" spans="1:9" ht="30.45" customHeight="1" x14ac:dyDescent="0.3">
      <c r="A48" s="57"/>
      <c r="B48" s="11"/>
      <c r="C48" s="43" t="s">
        <v>1</v>
      </c>
      <c r="D48" s="23">
        <f t="shared" si="6"/>
        <v>55134.6</v>
      </c>
      <c r="E48" s="23">
        <v>7677</v>
      </c>
      <c r="F48" s="23">
        <v>9332</v>
      </c>
      <c r="G48" s="23">
        <v>11951</v>
      </c>
      <c r="H48" s="23">
        <v>12725.6</v>
      </c>
      <c r="I48" s="23">
        <v>13449</v>
      </c>
    </row>
    <row r="49" spans="1:9" ht="10.65" customHeight="1" x14ac:dyDescent="0.3">
      <c r="A49" s="30"/>
      <c r="B49" s="34"/>
      <c r="C49" s="30"/>
      <c r="D49" s="23"/>
      <c r="E49" s="23"/>
      <c r="F49" s="23"/>
      <c r="G49" s="23"/>
      <c r="H49" s="23"/>
      <c r="I49" s="23"/>
    </row>
    <row r="50" spans="1:9" ht="46.8" x14ac:dyDescent="0.3">
      <c r="A50" s="135" t="s">
        <v>59</v>
      </c>
      <c r="B50" s="34" t="s">
        <v>8</v>
      </c>
      <c r="C50" s="43" t="s">
        <v>75</v>
      </c>
      <c r="D50" s="23">
        <f t="shared" si="6"/>
        <v>13305.4</v>
      </c>
      <c r="E50" s="23">
        <f>SUM(E51:E52)</f>
        <v>3191.9</v>
      </c>
      <c r="F50" s="23">
        <f t="shared" ref="F50:I50" si="10">SUM(F51:F52)</f>
        <v>2071.5</v>
      </c>
      <c r="G50" s="23">
        <f t="shared" si="10"/>
        <v>2549</v>
      </c>
      <c r="H50" s="23">
        <f t="shared" si="10"/>
        <v>2583.5</v>
      </c>
      <c r="I50" s="23">
        <f t="shared" si="10"/>
        <v>2909.5</v>
      </c>
    </row>
    <row r="51" spans="1:9" ht="33" customHeight="1" x14ac:dyDescent="0.3">
      <c r="A51" s="136"/>
      <c r="B51" s="11"/>
      <c r="C51" s="43" t="s">
        <v>5</v>
      </c>
      <c r="D51" s="23">
        <f t="shared" si="6"/>
        <v>200</v>
      </c>
      <c r="E51" s="23">
        <v>200</v>
      </c>
      <c r="F51" s="23"/>
      <c r="G51" s="23"/>
      <c r="H51" s="23"/>
      <c r="I51" s="23"/>
    </row>
    <row r="52" spans="1:9" ht="31.2" x14ac:dyDescent="0.3">
      <c r="A52" s="32"/>
      <c r="B52" s="11"/>
      <c r="C52" s="43" t="s">
        <v>1</v>
      </c>
      <c r="D52" s="23">
        <f t="shared" si="6"/>
        <v>13105.4</v>
      </c>
      <c r="E52" s="23">
        <v>2991.9</v>
      </c>
      <c r="F52" s="23">
        <v>2071.5</v>
      </c>
      <c r="G52" s="23">
        <v>2549</v>
      </c>
      <c r="H52" s="23">
        <v>2583.5</v>
      </c>
      <c r="I52" s="23">
        <v>2909.5</v>
      </c>
    </row>
    <row r="53" spans="1:9" ht="10.65" customHeight="1" x14ac:dyDescent="0.3">
      <c r="A53" s="53"/>
      <c r="B53" s="52"/>
      <c r="C53" s="53"/>
      <c r="D53" s="54"/>
      <c r="E53" s="54"/>
      <c r="F53" s="54"/>
      <c r="G53" s="54"/>
      <c r="H53" s="54"/>
      <c r="I53" s="54"/>
    </row>
    <row r="54" spans="1:9" ht="46.65" customHeight="1" x14ac:dyDescent="0.3">
      <c r="A54" s="139" t="s">
        <v>77</v>
      </c>
      <c r="B54" s="73" t="s">
        <v>8</v>
      </c>
      <c r="C54" s="60" t="s">
        <v>75</v>
      </c>
      <c r="D54" s="36">
        <f t="shared" si="6"/>
        <v>1838.8</v>
      </c>
      <c r="E54" s="36">
        <f>SUM(E55:E56)</f>
        <v>613.79999999999995</v>
      </c>
      <c r="F54" s="36">
        <f t="shared" ref="F54:I54" si="11">SUM(F55:F56)</f>
        <v>236.7</v>
      </c>
      <c r="G54" s="36">
        <f t="shared" si="11"/>
        <v>293.5</v>
      </c>
      <c r="H54" s="36">
        <f t="shared" si="11"/>
        <v>294.3</v>
      </c>
      <c r="I54" s="36">
        <f t="shared" si="11"/>
        <v>400.5</v>
      </c>
    </row>
    <row r="55" spans="1:9" ht="33" customHeight="1" x14ac:dyDescent="0.3">
      <c r="A55" s="140"/>
      <c r="B55" s="12"/>
      <c r="C55" s="60" t="s">
        <v>5</v>
      </c>
      <c r="D55" s="36">
        <f t="shared" si="6"/>
        <v>237</v>
      </c>
      <c r="E55" s="36">
        <v>51.5</v>
      </c>
      <c r="F55" s="36">
        <v>36.5</v>
      </c>
      <c r="G55" s="36">
        <v>33</v>
      </c>
      <c r="H55" s="36">
        <v>41</v>
      </c>
      <c r="I55" s="36">
        <v>75</v>
      </c>
    </row>
    <row r="56" spans="1:9" ht="31.2" x14ac:dyDescent="0.3">
      <c r="A56" s="74"/>
      <c r="B56" s="12"/>
      <c r="C56" s="60" t="s">
        <v>1</v>
      </c>
      <c r="D56" s="36">
        <f t="shared" si="6"/>
        <v>1601.8</v>
      </c>
      <c r="E56" s="36">
        <v>562.29999999999995</v>
      </c>
      <c r="F56" s="36">
        <v>200.2</v>
      </c>
      <c r="G56" s="36">
        <v>260.5</v>
      </c>
      <c r="H56" s="36">
        <v>253.3</v>
      </c>
      <c r="I56" s="36">
        <v>325.5</v>
      </c>
    </row>
    <row r="57" spans="1:9" ht="16.350000000000001" customHeight="1" x14ac:dyDescent="0.25">
      <c r="A57" s="125" t="s">
        <v>2</v>
      </c>
      <c r="B57" s="125" t="s">
        <v>48</v>
      </c>
      <c r="C57" s="125" t="s">
        <v>0</v>
      </c>
      <c r="D57" s="125" t="s">
        <v>7</v>
      </c>
      <c r="E57" s="125"/>
      <c r="F57" s="125"/>
      <c r="G57" s="125"/>
      <c r="H57" s="125"/>
      <c r="I57" s="125"/>
    </row>
    <row r="58" spans="1:9" ht="19.5" customHeight="1" x14ac:dyDescent="0.25">
      <c r="A58" s="125"/>
      <c r="B58" s="125"/>
      <c r="C58" s="125"/>
      <c r="D58" s="125" t="s">
        <v>3</v>
      </c>
      <c r="E58" s="125" t="s">
        <v>4</v>
      </c>
      <c r="F58" s="125"/>
      <c r="G58" s="125"/>
      <c r="H58" s="125"/>
      <c r="I58" s="125"/>
    </row>
    <row r="59" spans="1:9" ht="15.9" customHeight="1" x14ac:dyDescent="0.25">
      <c r="A59" s="125"/>
      <c r="B59" s="125"/>
      <c r="C59" s="125"/>
      <c r="D59" s="125"/>
      <c r="E59" s="29">
        <v>2021</v>
      </c>
      <c r="F59" s="29">
        <v>2022</v>
      </c>
      <c r="G59" s="29">
        <v>2023</v>
      </c>
      <c r="H59" s="29">
        <v>2024</v>
      </c>
      <c r="I59" s="29">
        <v>2025</v>
      </c>
    </row>
    <row r="60" spans="1:9" ht="15" customHeight="1" x14ac:dyDescent="0.25">
      <c r="A60" s="40">
        <v>1</v>
      </c>
      <c r="B60" s="40">
        <v>2</v>
      </c>
      <c r="C60" s="40">
        <v>3</v>
      </c>
      <c r="D60" s="40">
        <v>4</v>
      </c>
      <c r="E60" s="40">
        <v>5</v>
      </c>
      <c r="F60" s="40">
        <v>6</v>
      </c>
      <c r="G60" s="40">
        <v>7</v>
      </c>
      <c r="H60" s="40">
        <v>8</v>
      </c>
      <c r="I60" s="40">
        <v>9</v>
      </c>
    </row>
    <row r="61" spans="1:9" ht="8.6999999999999993" customHeight="1" x14ac:dyDescent="0.25">
      <c r="A61" s="40"/>
      <c r="B61" s="41"/>
      <c r="C61" s="40"/>
      <c r="D61" s="40"/>
      <c r="E61" s="40"/>
      <c r="F61" s="40"/>
      <c r="G61" s="40"/>
      <c r="H61" s="40"/>
      <c r="I61" s="40"/>
    </row>
    <row r="62" spans="1:9" ht="53.7" customHeight="1" x14ac:dyDescent="0.3">
      <c r="A62" s="30" t="s">
        <v>60</v>
      </c>
      <c r="B62" s="34" t="s">
        <v>8</v>
      </c>
      <c r="C62" s="43" t="s">
        <v>75</v>
      </c>
      <c r="D62" s="23">
        <f t="shared" si="6"/>
        <v>7582.1</v>
      </c>
      <c r="E62" s="23">
        <f>SUM(E63:E64)</f>
        <v>2733.6</v>
      </c>
      <c r="F62" s="23">
        <f t="shared" ref="F62:I62" si="12">SUM(F63:F64)</f>
        <v>1184.5999999999999</v>
      </c>
      <c r="G62" s="23">
        <f t="shared" si="12"/>
        <v>1327.3000000000002</v>
      </c>
      <c r="H62" s="23">
        <f t="shared" si="12"/>
        <v>1258.5999999999999</v>
      </c>
      <c r="I62" s="23">
        <f t="shared" si="12"/>
        <v>1078</v>
      </c>
    </row>
    <row r="63" spans="1:9" ht="33" customHeight="1" x14ac:dyDescent="0.3">
      <c r="A63" s="32"/>
      <c r="B63" s="11"/>
      <c r="C63" s="43" t="s">
        <v>5</v>
      </c>
      <c r="D63" s="23">
        <f t="shared" si="6"/>
        <v>996</v>
      </c>
      <c r="E63" s="23">
        <v>190</v>
      </c>
      <c r="F63" s="23">
        <v>193.2</v>
      </c>
      <c r="G63" s="23">
        <v>203.4</v>
      </c>
      <c r="H63" s="23">
        <v>198.6</v>
      </c>
      <c r="I63" s="23">
        <v>210.8</v>
      </c>
    </row>
    <row r="64" spans="1:9" ht="31.2" x14ac:dyDescent="0.3">
      <c r="A64" s="32"/>
      <c r="B64" s="11"/>
      <c r="C64" s="43" t="s">
        <v>1</v>
      </c>
      <c r="D64" s="23">
        <f t="shared" si="6"/>
        <v>6586.0999999999995</v>
      </c>
      <c r="E64" s="23">
        <v>2543.6</v>
      </c>
      <c r="F64" s="23">
        <v>991.4</v>
      </c>
      <c r="G64" s="23">
        <v>1123.9000000000001</v>
      </c>
      <c r="H64" s="23">
        <v>1060</v>
      </c>
      <c r="I64" s="23">
        <v>867.2</v>
      </c>
    </row>
    <row r="65" spans="1:9" ht="30.45" customHeight="1" x14ac:dyDescent="0.25">
      <c r="A65" s="124" t="s">
        <v>92</v>
      </c>
      <c r="B65" s="142"/>
      <c r="C65" s="142"/>
      <c r="D65" s="142"/>
      <c r="E65" s="142"/>
      <c r="F65" s="142"/>
      <c r="G65" s="142"/>
      <c r="H65" s="142"/>
      <c r="I65" s="141"/>
    </row>
    <row r="66" spans="1:9" ht="53.7" customHeight="1" x14ac:dyDescent="0.3">
      <c r="A66" s="30" t="s">
        <v>91</v>
      </c>
      <c r="B66" s="34" t="s">
        <v>8</v>
      </c>
      <c r="C66" s="43" t="s">
        <v>75</v>
      </c>
      <c r="D66" s="23">
        <f t="shared" ref="D66:D68" si="13">SUM(E66:I66)</f>
        <v>53072.5</v>
      </c>
      <c r="E66" s="23">
        <f>SUM(E67:E68)</f>
        <v>7143.6</v>
      </c>
      <c r="F66" s="23">
        <f t="shared" ref="F66:I66" si="14">SUM(F67:F68)</f>
        <v>10323.94</v>
      </c>
      <c r="G66" s="23">
        <f t="shared" si="14"/>
        <v>11294.96</v>
      </c>
      <c r="H66" s="23">
        <f t="shared" si="14"/>
        <v>11280</v>
      </c>
      <c r="I66" s="23">
        <f t="shared" si="14"/>
        <v>13030</v>
      </c>
    </row>
    <row r="67" spans="1:9" ht="30" customHeight="1" x14ac:dyDescent="0.3">
      <c r="A67" s="32"/>
      <c r="B67" s="11"/>
      <c r="C67" s="43" t="s">
        <v>5</v>
      </c>
      <c r="D67" s="23"/>
      <c r="E67" s="23"/>
      <c r="F67" s="23"/>
      <c r="G67" s="23"/>
      <c r="H67" s="23"/>
      <c r="I67" s="23"/>
    </row>
    <row r="68" spans="1:9" ht="29.7" customHeight="1" x14ac:dyDescent="0.3">
      <c r="A68" s="32"/>
      <c r="B68" s="11"/>
      <c r="C68" s="43" t="s">
        <v>1</v>
      </c>
      <c r="D68" s="23">
        <f t="shared" si="13"/>
        <v>53072.5</v>
      </c>
      <c r="E68" s="23">
        <v>7143.6</v>
      </c>
      <c r="F68" s="23">
        <v>10323.94</v>
      </c>
      <c r="G68" s="23">
        <v>11294.96</v>
      </c>
      <c r="H68" s="23">
        <v>11280</v>
      </c>
      <c r="I68" s="23">
        <v>13030</v>
      </c>
    </row>
    <row r="69" spans="1:9" s="10" customFormat="1" ht="38.1" customHeight="1" x14ac:dyDescent="0.25">
      <c r="A69" s="124" t="s">
        <v>86</v>
      </c>
      <c r="B69" s="124"/>
      <c r="C69" s="124"/>
      <c r="D69" s="124"/>
      <c r="E69" s="124"/>
      <c r="F69" s="124"/>
      <c r="G69" s="124"/>
      <c r="H69" s="124"/>
      <c r="I69" s="141"/>
    </row>
    <row r="70" spans="1:9" s="27" customFormat="1" ht="11.7" customHeight="1" x14ac:dyDescent="0.3">
      <c r="A70" s="35"/>
      <c r="B70" s="35"/>
      <c r="C70" s="35"/>
      <c r="D70" s="64">
        <f>SUM(E70:I70)</f>
        <v>34806.400000000001</v>
      </c>
      <c r="E70" s="66">
        <f>SUM(E71,E79,E83)</f>
        <v>9383.6</v>
      </c>
      <c r="F70" s="66">
        <f>SUM(F71,F79,F83)</f>
        <v>7437.3</v>
      </c>
      <c r="G70" s="66">
        <f>SUM(G71,G79,G83)</f>
        <v>5206</v>
      </c>
      <c r="H70" s="66">
        <f>SUM(H71,H79,H83)</f>
        <v>5959</v>
      </c>
      <c r="I70" s="66">
        <f>SUM(I71,I79,I83)</f>
        <v>6820.5</v>
      </c>
    </row>
    <row r="71" spans="1:9" ht="52.35" customHeight="1" x14ac:dyDescent="0.3">
      <c r="A71" s="135" t="s">
        <v>61</v>
      </c>
      <c r="B71" s="34" t="s">
        <v>8</v>
      </c>
      <c r="C71" s="43" t="s">
        <v>75</v>
      </c>
      <c r="D71" s="23">
        <f>SUM(E71:I71)</f>
        <v>8140.4</v>
      </c>
      <c r="E71" s="23">
        <f>SUM(E72:E73)</f>
        <v>3725.6</v>
      </c>
      <c r="F71" s="23">
        <f t="shared" ref="F71:I71" si="15">SUM(F72:F73)</f>
        <v>3249.8</v>
      </c>
      <c r="G71" s="23">
        <f t="shared" si="15"/>
        <v>686</v>
      </c>
      <c r="H71" s="23">
        <f t="shared" si="15"/>
        <v>274</v>
      </c>
      <c r="I71" s="23">
        <f t="shared" si="15"/>
        <v>205</v>
      </c>
    </row>
    <row r="72" spans="1:9" ht="33" customHeight="1" x14ac:dyDescent="0.3">
      <c r="A72" s="136"/>
      <c r="B72" s="11"/>
      <c r="C72" s="43" t="s">
        <v>5</v>
      </c>
      <c r="D72" s="23">
        <f t="shared" ref="D72:D85" si="16">SUM(E72:I72)</f>
        <v>31</v>
      </c>
      <c r="E72" s="23">
        <v>15</v>
      </c>
      <c r="F72" s="23">
        <v>8</v>
      </c>
      <c r="G72" s="23">
        <v>4</v>
      </c>
      <c r="H72" s="23">
        <v>4</v>
      </c>
      <c r="I72" s="23">
        <v>0</v>
      </c>
    </row>
    <row r="73" spans="1:9" ht="31.2" x14ac:dyDescent="0.3">
      <c r="A73" s="32"/>
      <c r="B73" s="11"/>
      <c r="C73" s="43" t="s">
        <v>1</v>
      </c>
      <c r="D73" s="23">
        <f t="shared" si="16"/>
        <v>8109.4</v>
      </c>
      <c r="E73" s="23">
        <v>3710.6</v>
      </c>
      <c r="F73" s="23">
        <v>3241.8</v>
      </c>
      <c r="G73" s="23">
        <v>682</v>
      </c>
      <c r="H73" s="23">
        <v>270</v>
      </c>
      <c r="I73" s="23">
        <v>205</v>
      </c>
    </row>
    <row r="74" spans="1:9" ht="16.350000000000001" customHeight="1" x14ac:dyDescent="0.25">
      <c r="A74" s="125" t="s">
        <v>2</v>
      </c>
      <c r="B74" s="125" t="s">
        <v>48</v>
      </c>
      <c r="C74" s="125" t="s">
        <v>0</v>
      </c>
      <c r="D74" s="125" t="s">
        <v>7</v>
      </c>
      <c r="E74" s="125"/>
      <c r="F74" s="125"/>
      <c r="G74" s="125"/>
      <c r="H74" s="125"/>
      <c r="I74" s="125"/>
    </row>
    <row r="75" spans="1:9" ht="19.5" customHeight="1" x14ac:dyDescent="0.25">
      <c r="A75" s="125"/>
      <c r="B75" s="125"/>
      <c r="C75" s="125"/>
      <c r="D75" s="125" t="s">
        <v>3</v>
      </c>
      <c r="E75" s="125" t="s">
        <v>4</v>
      </c>
      <c r="F75" s="125"/>
      <c r="G75" s="125"/>
      <c r="H75" s="125"/>
      <c r="I75" s="125"/>
    </row>
    <row r="76" spans="1:9" ht="15.9" customHeight="1" x14ac:dyDescent="0.25">
      <c r="A76" s="125"/>
      <c r="B76" s="125"/>
      <c r="C76" s="125"/>
      <c r="D76" s="125"/>
      <c r="E76" s="29">
        <v>2021</v>
      </c>
      <c r="F76" s="29">
        <v>2022</v>
      </c>
      <c r="G76" s="29">
        <v>2023</v>
      </c>
      <c r="H76" s="29">
        <v>2024</v>
      </c>
      <c r="I76" s="29">
        <v>2025</v>
      </c>
    </row>
    <row r="77" spans="1:9" ht="15" customHeight="1" x14ac:dyDescent="0.25">
      <c r="A77" s="40">
        <v>1</v>
      </c>
      <c r="B77" s="40">
        <v>2</v>
      </c>
      <c r="C77" s="40">
        <v>3</v>
      </c>
      <c r="D77" s="40">
        <v>4</v>
      </c>
      <c r="E77" s="40">
        <v>5</v>
      </c>
      <c r="F77" s="40">
        <v>6</v>
      </c>
      <c r="G77" s="40">
        <v>7</v>
      </c>
      <c r="H77" s="40">
        <v>8</v>
      </c>
      <c r="I77" s="40">
        <v>9</v>
      </c>
    </row>
    <row r="78" spans="1:9" ht="8.6999999999999993" customHeight="1" x14ac:dyDescent="0.25">
      <c r="A78" s="40"/>
      <c r="B78" s="41"/>
      <c r="C78" s="40"/>
      <c r="D78" s="40"/>
      <c r="E78" s="40"/>
      <c r="F78" s="40"/>
      <c r="G78" s="40"/>
      <c r="H78" s="40"/>
      <c r="I78" s="40"/>
    </row>
    <row r="79" spans="1:9" ht="46.8" x14ac:dyDescent="0.3">
      <c r="A79" s="135" t="s">
        <v>62</v>
      </c>
      <c r="B79" s="34" t="s">
        <v>8</v>
      </c>
      <c r="C79" s="43" t="s">
        <v>75</v>
      </c>
      <c r="D79" s="23">
        <f t="shared" si="16"/>
        <v>18579</v>
      </c>
      <c r="E79" s="23">
        <f>SUM(E80:E81)</f>
        <v>3168</v>
      </c>
      <c r="F79" s="23">
        <f t="shared" ref="F79:I79" si="17">SUM(F80:F81)</f>
        <v>3014.5</v>
      </c>
      <c r="G79" s="23">
        <f t="shared" si="17"/>
        <v>3372</v>
      </c>
      <c r="H79" s="23">
        <f t="shared" si="17"/>
        <v>4137</v>
      </c>
      <c r="I79" s="23">
        <f t="shared" si="17"/>
        <v>4887.5</v>
      </c>
    </row>
    <row r="80" spans="1:9" ht="33" customHeight="1" x14ac:dyDescent="0.3">
      <c r="A80" s="136"/>
      <c r="B80" s="11"/>
      <c r="C80" s="43" t="s">
        <v>5</v>
      </c>
      <c r="D80" s="23">
        <f t="shared" si="16"/>
        <v>259</v>
      </c>
      <c r="E80" s="23">
        <v>55</v>
      </c>
      <c r="F80" s="23">
        <v>53.5</v>
      </c>
      <c r="G80" s="23">
        <v>46</v>
      </c>
      <c r="H80" s="23">
        <v>47</v>
      </c>
      <c r="I80" s="23">
        <v>57.5</v>
      </c>
    </row>
    <row r="81" spans="1:9" ht="34.35" customHeight="1" x14ac:dyDescent="0.3">
      <c r="A81" s="136"/>
      <c r="B81" s="11"/>
      <c r="C81" s="43" t="s">
        <v>1</v>
      </c>
      <c r="D81" s="23">
        <f t="shared" si="16"/>
        <v>18320</v>
      </c>
      <c r="E81" s="23">
        <v>3113</v>
      </c>
      <c r="F81" s="23">
        <v>2961</v>
      </c>
      <c r="G81" s="23">
        <v>3326</v>
      </c>
      <c r="H81" s="23">
        <v>4090</v>
      </c>
      <c r="I81" s="23">
        <v>4830</v>
      </c>
    </row>
    <row r="82" spans="1:9" ht="18" customHeight="1" x14ac:dyDescent="0.3">
      <c r="A82" s="57"/>
      <c r="B82" s="11"/>
      <c r="C82" s="30"/>
      <c r="D82" s="23"/>
      <c r="E82" s="23"/>
      <c r="F82" s="23"/>
      <c r="G82" s="23"/>
      <c r="H82" s="23"/>
      <c r="I82" s="23"/>
    </row>
    <row r="83" spans="1:9" ht="46.8" x14ac:dyDescent="0.3">
      <c r="A83" s="135" t="s">
        <v>88</v>
      </c>
      <c r="B83" s="34" t="s">
        <v>8</v>
      </c>
      <c r="C83" s="43" t="s">
        <v>75</v>
      </c>
      <c r="D83" s="23">
        <f t="shared" si="16"/>
        <v>8087</v>
      </c>
      <c r="E83" s="23">
        <f>SUM(E84:E85)</f>
        <v>2490</v>
      </c>
      <c r="F83" s="23">
        <f t="shared" ref="F83:I83" si="18">SUM(F84:F85)</f>
        <v>1173</v>
      </c>
      <c r="G83" s="23">
        <f t="shared" si="18"/>
        <v>1148</v>
      </c>
      <c r="H83" s="23">
        <f t="shared" si="18"/>
        <v>1548</v>
      </c>
      <c r="I83" s="23">
        <f t="shared" si="18"/>
        <v>1728</v>
      </c>
    </row>
    <row r="84" spans="1:9" ht="33" customHeight="1" x14ac:dyDescent="0.3">
      <c r="A84" s="136"/>
      <c r="B84" s="11"/>
      <c r="C84" s="43" t="s">
        <v>5</v>
      </c>
      <c r="D84" s="23"/>
      <c r="E84" s="23"/>
      <c r="F84" s="23"/>
      <c r="G84" s="23"/>
      <c r="H84" s="23"/>
      <c r="I84" s="23"/>
    </row>
    <row r="85" spans="1:9" ht="31.2" x14ac:dyDescent="0.3">
      <c r="A85" s="136"/>
      <c r="B85" s="11"/>
      <c r="C85" s="43" t="s">
        <v>1</v>
      </c>
      <c r="D85" s="23">
        <f t="shared" si="16"/>
        <v>8087</v>
      </c>
      <c r="E85" s="23">
        <v>2490</v>
      </c>
      <c r="F85" s="23">
        <v>1173</v>
      </c>
      <c r="G85" s="23">
        <v>1148</v>
      </c>
      <c r="H85" s="23">
        <v>1548</v>
      </c>
      <c r="I85" s="23">
        <v>1728</v>
      </c>
    </row>
    <row r="86" spans="1:9" ht="21.75" customHeight="1" x14ac:dyDescent="0.3">
      <c r="A86" s="57"/>
      <c r="B86" s="11"/>
      <c r="C86" s="30"/>
      <c r="D86" s="23"/>
      <c r="E86" s="23"/>
      <c r="F86" s="23"/>
      <c r="G86" s="23"/>
      <c r="H86" s="23"/>
      <c r="I86" s="23"/>
    </row>
    <row r="87" spans="1:9" ht="23.1" customHeight="1" x14ac:dyDescent="0.3">
      <c r="A87" s="47" t="s">
        <v>12</v>
      </c>
      <c r="B87" s="48"/>
      <c r="C87" s="49" t="s">
        <v>13</v>
      </c>
      <c r="D87" s="38">
        <f>SUM(E87:I87)</f>
        <v>443125.62</v>
      </c>
      <c r="E87" s="38">
        <f>SUM(E88,E92)</f>
        <v>69077.27</v>
      </c>
      <c r="F87" s="59">
        <f t="shared" ref="F87:I87" si="19">SUM(F88,F92)</f>
        <v>90274.84</v>
      </c>
      <c r="G87" s="38">
        <f t="shared" si="19"/>
        <v>99284.51</v>
      </c>
      <c r="H87" s="38">
        <f t="shared" si="19"/>
        <v>97128.7</v>
      </c>
      <c r="I87" s="38">
        <f t="shared" si="19"/>
        <v>87360.3</v>
      </c>
    </row>
    <row r="88" spans="1:9" ht="59.7" customHeight="1" x14ac:dyDescent="0.3">
      <c r="A88" s="8"/>
      <c r="B88" s="11"/>
      <c r="C88" s="58" t="s">
        <v>49</v>
      </c>
      <c r="D88" s="44">
        <f t="shared" ref="D88:D92" si="20">SUM(E88:I88)</f>
        <v>443125.62</v>
      </c>
      <c r="E88" s="44">
        <f>SUM(E89:E91)</f>
        <v>69077.27</v>
      </c>
      <c r="F88" s="45">
        <f t="shared" ref="F88:I88" si="21">SUM(F89:F91)</f>
        <v>90274.84</v>
      </c>
      <c r="G88" s="44">
        <f t="shared" si="21"/>
        <v>99284.51</v>
      </c>
      <c r="H88" s="44">
        <f t="shared" si="21"/>
        <v>97128.7</v>
      </c>
      <c r="I88" s="44">
        <f t="shared" si="21"/>
        <v>87360.3</v>
      </c>
    </row>
    <row r="89" spans="1:9" ht="28.35" customHeight="1" x14ac:dyDescent="0.3">
      <c r="A89" s="8"/>
      <c r="B89" s="11"/>
      <c r="C89" s="58" t="s">
        <v>5</v>
      </c>
      <c r="D89" s="44">
        <f t="shared" si="20"/>
        <v>1842.9999999999998</v>
      </c>
      <c r="E89" s="44">
        <f>SUM(E12,E17,E28,E34,E43,E47,E51,E55,E63,E67,E72,E80,E84)</f>
        <v>631.5</v>
      </c>
      <c r="F89" s="45">
        <f>SUM(F12,F17,F28,F34,F43,F47,F51,F55,F63,F67,F72,F80,F84)</f>
        <v>291.2</v>
      </c>
      <c r="G89" s="44">
        <f>SUM(G12,G17,G28,G34,G43,G47,G51,G55,G63,G67,G72,G80,G84)</f>
        <v>286.39999999999998</v>
      </c>
      <c r="H89" s="44">
        <f>SUM(H12,H17,H28,H34,H43,H47,H51,H55,H63,H67,H72,H80,H84)</f>
        <v>290.60000000000002</v>
      </c>
      <c r="I89" s="44">
        <f>SUM(I12,I17,I28,I34,I43,I47,I51,I55,I63,I67,I72,I80,I84)</f>
        <v>343.3</v>
      </c>
    </row>
    <row r="90" spans="1:9" ht="26.1" customHeight="1" x14ac:dyDescent="0.3">
      <c r="A90" s="8"/>
      <c r="B90" s="11"/>
      <c r="C90" s="58" t="s">
        <v>1</v>
      </c>
      <c r="D90" s="44">
        <f t="shared" si="20"/>
        <v>357786.22</v>
      </c>
      <c r="E90" s="44">
        <f>SUM(E13,E24,E29,E35,E44,E48,E52,E56,E64,E68,E73,E81,E85)</f>
        <v>57924.07</v>
      </c>
      <c r="F90" s="45">
        <f>SUM(F13,F24,F29,F35,F44,F48,F52,F56,F64,F68,F73,F81,F85)</f>
        <v>62515.94</v>
      </c>
      <c r="G90" s="44">
        <f>SUM(G13,G24,G29,G35,G44,G48,G52,G56,G64,G68,G73,G81,G85)</f>
        <v>73291.11</v>
      </c>
      <c r="H90" s="44">
        <f>SUM(H13,H24,H29,H35,H44,H48,H52,H56,H64,H68,H73,H81,H85)</f>
        <v>85038.099999999991</v>
      </c>
      <c r="I90" s="44">
        <f>SUM(I13,I24,I29,I35,I44,I48,I52,I56,I64,I68,I73,I81,I85)</f>
        <v>79017</v>
      </c>
    </row>
    <row r="91" spans="1:9" ht="24" customHeight="1" x14ac:dyDescent="0.3">
      <c r="A91" s="8"/>
      <c r="B91" s="11"/>
      <c r="C91" s="58" t="s">
        <v>6</v>
      </c>
      <c r="D91" s="44">
        <f t="shared" si="20"/>
        <v>83496.399999999994</v>
      </c>
      <c r="E91" s="44">
        <f>SUM(E14,E25)</f>
        <v>10521.7</v>
      </c>
      <c r="F91" s="44">
        <f>SUM(F14,F25)</f>
        <v>27467.7</v>
      </c>
      <c r="G91" s="44">
        <f>SUM(G14,G25)</f>
        <v>25707</v>
      </c>
      <c r="H91" s="44">
        <f>SUM(H14,H25)</f>
        <v>11800</v>
      </c>
      <c r="I91" s="44">
        <f>SUM(I14,I25)</f>
        <v>8000</v>
      </c>
    </row>
    <row r="92" spans="1:9" s="107" customFormat="1" ht="17.7" hidden="1" customHeight="1" x14ac:dyDescent="0.3">
      <c r="A92" s="116"/>
      <c r="B92" s="117"/>
      <c r="C92" s="104" t="s">
        <v>14</v>
      </c>
      <c r="D92" s="105">
        <f t="shared" si="20"/>
        <v>0</v>
      </c>
      <c r="E92" s="106">
        <f>SUM(E26)</f>
        <v>0</v>
      </c>
      <c r="F92" s="106">
        <f>SUM(F26)</f>
        <v>0</v>
      </c>
      <c r="G92" s="106">
        <f>SUM(G26)</f>
        <v>0</v>
      </c>
      <c r="H92" s="106">
        <f>SUM(H26)</f>
        <v>0</v>
      </c>
      <c r="I92" s="106">
        <f>SUM(I26)</f>
        <v>0</v>
      </c>
    </row>
    <row r="93" spans="1:9" ht="16.350000000000001" customHeight="1" x14ac:dyDescent="0.25">
      <c r="A93" s="125" t="s">
        <v>2</v>
      </c>
      <c r="B93" s="125" t="s">
        <v>48</v>
      </c>
      <c r="C93" s="125" t="s">
        <v>0</v>
      </c>
      <c r="D93" s="125" t="s">
        <v>7</v>
      </c>
      <c r="E93" s="125"/>
      <c r="F93" s="125"/>
      <c r="G93" s="125"/>
      <c r="H93" s="125"/>
      <c r="I93" s="125"/>
    </row>
    <row r="94" spans="1:9" ht="19.5" customHeight="1" x14ac:dyDescent="0.25">
      <c r="A94" s="125"/>
      <c r="B94" s="125"/>
      <c r="C94" s="125"/>
      <c r="D94" s="125" t="s">
        <v>3</v>
      </c>
      <c r="E94" s="125" t="s">
        <v>4</v>
      </c>
      <c r="F94" s="125"/>
      <c r="G94" s="125"/>
      <c r="H94" s="125"/>
      <c r="I94" s="125"/>
    </row>
    <row r="95" spans="1:9" ht="15.9" customHeight="1" x14ac:dyDescent="0.25">
      <c r="A95" s="125"/>
      <c r="B95" s="125"/>
      <c r="C95" s="125"/>
      <c r="D95" s="125"/>
      <c r="E95" s="29">
        <v>2021</v>
      </c>
      <c r="F95" s="29">
        <v>2022</v>
      </c>
      <c r="G95" s="29">
        <v>2023</v>
      </c>
      <c r="H95" s="29">
        <v>2024</v>
      </c>
      <c r="I95" s="29">
        <v>2025</v>
      </c>
    </row>
    <row r="96" spans="1:9" ht="15" customHeight="1" x14ac:dyDescent="0.25">
      <c r="A96" s="40">
        <v>1</v>
      </c>
      <c r="B96" s="40">
        <v>2</v>
      </c>
      <c r="C96" s="40">
        <v>3</v>
      </c>
      <c r="D96" s="40">
        <v>4</v>
      </c>
      <c r="E96" s="40">
        <v>5</v>
      </c>
      <c r="F96" s="40">
        <v>6</v>
      </c>
      <c r="G96" s="40">
        <v>7</v>
      </c>
      <c r="H96" s="40">
        <v>8</v>
      </c>
      <c r="I96" s="40">
        <v>9</v>
      </c>
    </row>
    <row r="97" spans="1:9" ht="8.6999999999999993" customHeight="1" x14ac:dyDescent="0.25">
      <c r="A97" s="40"/>
      <c r="B97" s="41"/>
      <c r="C97" s="40"/>
      <c r="D97" s="40"/>
      <c r="E97" s="40"/>
      <c r="F97" s="40"/>
      <c r="G97" s="40"/>
      <c r="H97" s="40"/>
      <c r="I97" s="40"/>
    </row>
    <row r="98" spans="1:9" ht="37.35" customHeight="1" x14ac:dyDescent="0.25">
      <c r="A98" s="127" t="s">
        <v>63</v>
      </c>
      <c r="B98" s="127"/>
      <c r="C98" s="127"/>
      <c r="D98" s="127"/>
      <c r="E98" s="127"/>
      <c r="F98" s="127"/>
      <c r="G98" s="127"/>
      <c r="H98" s="127"/>
      <c r="I98" s="127"/>
    </row>
    <row r="99" spans="1:9" ht="21.75" customHeight="1" x14ac:dyDescent="0.25">
      <c r="A99" s="143" t="s">
        <v>31</v>
      </c>
      <c r="B99" s="143"/>
      <c r="C99" s="143"/>
      <c r="D99" s="143"/>
      <c r="E99" s="143"/>
      <c r="F99" s="143"/>
      <c r="G99" s="143"/>
      <c r="H99" s="143"/>
      <c r="I99" s="143"/>
    </row>
    <row r="100" spans="1:9" ht="15" customHeight="1" x14ac:dyDescent="0.3">
      <c r="A100" s="31"/>
      <c r="B100" s="42"/>
      <c r="C100" s="42"/>
      <c r="D100" s="62">
        <f>SUM(E100:I100)</f>
        <v>15885.539999999999</v>
      </c>
      <c r="E100" s="65">
        <f>SUM(E101,E105,E108)</f>
        <v>2432.77</v>
      </c>
      <c r="F100" s="65">
        <f>SUM(F101,F105,F108)</f>
        <v>3312.71</v>
      </c>
      <c r="G100" s="65">
        <f>SUM(G101,G105,G108)</f>
        <v>3246.87</v>
      </c>
      <c r="H100" s="65">
        <f>SUM(H101,H105,H108)</f>
        <v>3271.34</v>
      </c>
      <c r="I100" s="65">
        <f>SUM(I101,I105,I108)</f>
        <v>3621.85</v>
      </c>
    </row>
    <row r="101" spans="1:9" ht="48.45" customHeight="1" x14ac:dyDescent="0.3">
      <c r="A101" s="144" t="s">
        <v>78</v>
      </c>
      <c r="B101" s="34" t="s">
        <v>8</v>
      </c>
      <c r="C101" s="43" t="s">
        <v>75</v>
      </c>
      <c r="D101" s="23">
        <f>SUM(E101:I101)</f>
        <v>3087.86</v>
      </c>
      <c r="E101" s="23">
        <f>SUM(E102:E103)</f>
        <v>619.63</v>
      </c>
      <c r="F101" s="23">
        <f>SUM(F102:F103)</f>
        <v>630.63</v>
      </c>
      <c r="G101" s="23">
        <f>SUM(G102:G103)</f>
        <v>592.87</v>
      </c>
      <c r="H101" s="23">
        <f>SUM(H102:H103)</f>
        <v>628.36</v>
      </c>
      <c r="I101" s="23">
        <f>SUM(I102:I103)</f>
        <v>616.37</v>
      </c>
    </row>
    <row r="102" spans="1:9" ht="31.35" customHeight="1" x14ac:dyDescent="0.3">
      <c r="A102" s="153"/>
      <c r="B102" s="11"/>
      <c r="C102" s="43" t="s">
        <v>5</v>
      </c>
      <c r="D102" s="23">
        <f>SUM(E102:I102)</f>
        <v>3087.86</v>
      </c>
      <c r="E102" s="23">
        <v>619.63</v>
      </c>
      <c r="F102" s="23">
        <v>630.63</v>
      </c>
      <c r="G102" s="23">
        <v>592.87</v>
      </c>
      <c r="H102" s="23">
        <v>628.36</v>
      </c>
      <c r="I102" s="23">
        <v>616.37</v>
      </c>
    </row>
    <row r="103" spans="1:9" ht="33.9" customHeight="1" x14ac:dyDescent="0.3">
      <c r="A103" s="153"/>
      <c r="B103" s="11"/>
      <c r="C103" s="43" t="s">
        <v>1</v>
      </c>
      <c r="D103" s="23"/>
      <c r="E103" s="23"/>
      <c r="F103" s="23"/>
      <c r="G103" s="23"/>
      <c r="H103" s="23"/>
      <c r="I103" s="23"/>
    </row>
    <row r="104" spans="1:9" ht="15.45" customHeight="1" x14ac:dyDescent="0.3">
      <c r="A104" s="32"/>
      <c r="B104" s="11"/>
      <c r="C104" s="30"/>
      <c r="D104" s="23"/>
      <c r="E104" s="23"/>
      <c r="F104" s="23"/>
      <c r="G104" s="23"/>
      <c r="H104" s="23"/>
      <c r="I104" s="23"/>
    </row>
    <row r="105" spans="1:9" ht="46.8" x14ac:dyDescent="0.3">
      <c r="A105" s="135" t="s">
        <v>64</v>
      </c>
      <c r="B105" s="34" t="s">
        <v>8</v>
      </c>
      <c r="C105" s="43" t="s">
        <v>75</v>
      </c>
      <c r="D105" s="23">
        <f t="shared" ref="D105:D109" si="22">SUM(E105:I105)</f>
        <v>11808.330000000002</v>
      </c>
      <c r="E105" s="23">
        <f>SUM(E106:E107)</f>
        <v>1454.41</v>
      </c>
      <c r="F105" s="23">
        <f>SUM(F106:F107)</f>
        <v>2494.02</v>
      </c>
      <c r="G105" s="23">
        <f>SUM(G106:G107)</f>
        <v>2511.61</v>
      </c>
      <c r="H105" s="23">
        <f>SUM(H106:H107)</f>
        <v>2501.2600000000002</v>
      </c>
      <c r="I105" s="23">
        <f>SUM(I106:I107)</f>
        <v>2847.03</v>
      </c>
    </row>
    <row r="106" spans="1:9" ht="31.2" x14ac:dyDescent="0.3">
      <c r="A106" s="136"/>
      <c r="B106" s="11"/>
      <c r="C106" s="43" t="s">
        <v>5</v>
      </c>
      <c r="D106" s="23">
        <f t="shared" si="22"/>
        <v>11808.330000000002</v>
      </c>
      <c r="E106" s="23">
        <v>1454.41</v>
      </c>
      <c r="F106" s="23">
        <v>2494.02</v>
      </c>
      <c r="G106" s="23">
        <v>2511.61</v>
      </c>
      <c r="H106" s="23">
        <v>2501.2600000000002</v>
      </c>
      <c r="I106" s="23">
        <v>2847.03</v>
      </c>
    </row>
    <row r="107" spans="1:9" ht="31.2" x14ac:dyDescent="0.3">
      <c r="A107" s="8"/>
      <c r="B107" s="11"/>
      <c r="C107" s="43" t="s">
        <v>1</v>
      </c>
      <c r="D107" s="23"/>
      <c r="E107" s="23"/>
      <c r="F107" s="23"/>
      <c r="G107" s="23"/>
      <c r="H107" s="23"/>
      <c r="I107" s="23"/>
    </row>
    <row r="108" spans="1:9" ht="46.8" x14ac:dyDescent="0.3">
      <c r="A108" s="135" t="s">
        <v>84</v>
      </c>
      <c r="B108" s="34" t="s">
        <v>8</v>
      </c>
      <c r="C108" s="43" t="s">
        <v>75</v>
      </c>
      <c r="D108" s="23">
        <f t="shared" si="22"/>
        <v>989.34999999999991</v>
      </c>
      <c r="E108" s="23">
        <f>SUM(E109:E110)</f>
        <v>358.73</v>
      </c>
      <c r="F108" s="23">
        <f t="shared" ref="F108:I108" si="23">SUM(F109:F110)</f>
        <v>188.06</v>
      </c>
      <c r="G108" s="23">
        <f t="shared" si="23"/>
        <v>142.38999999999999</v>
      </c>
      <c r="H108" s="23">
        <f t="shared" si="23"/>
        <v>141.72</v>
      </c>
      <c r="I108" s="23">
        <f t="shared" si="23"/>
        <v>158.44999999999999</v>
      </c>
    </row>
    <row r="109" spans="1:9" ht="31.2" x14ac:dyDescent="0.3">
      <c r="A109" s="136"/>
      <c r="B109" s="11"/>
      <c r="C109" s="43" t="s">
        <v>5</v>
      </c>
      <c r="D109" s="23">
        <f t="shared" si="22"/>
        <v>989.34999999999991</v>
      </c>
      <c r="E109" s="23">
        <v>358.73</v>
      </c>
      <c r="F109" s="23">
        <v>188.06</v>
      </c>
      <c r="G109" s="23">
        <v>142.38999999999999</v>
      </c>
      <c r="H109" s="23">
        <v>141.72</v>
      </c>
      <c r="I109" s="23">
        <v>158.44999999999999</v>
      </c>
    </row>
    <row r="110" spans="1:9" ht="39.75" customHeight="1" x14ac:dyDescent="0.3">
      <c r="A110" s="136"/>
      <c r="B110" s="11"/>
      <c r="C110" s="43" t="s">
        <v>1</v>
      </c>
      <c r="D110" s="23"/>
      <c r="E110" s="23"/>
      <c r="F110" s="23"/>
      <c r="G110" s="23"/>
      <c r="H110" s="23"/>
      <c r="I110" s="23"/>
    </row>
    <row r="111" spans="1:9" ht="15.45" customHeight="1" x14ac:dyDescent="0.25">
      <c r="A111" s="145" t="s">
        <v>2</v>
      </c>
      <c r="B111" s="145" t="s">
        <v>48</v>
      </c>
      <c r="C111" s="145" t="s">
        <v>0</v>
      </c>
      <c r="D111" s="148" t="s">
        <v>7</v>
      </c>
      <c r="E111" s="149"/>
      <c r="F111" s="149"/>
      <c r="G111" s="149"/>
      <c r="H111" s="149"/>
      <c r="I111" s="150"/>
    </row>
    <row r="112" spans="1:9" ht="18" customHeight="1" x14ac:dyDescent="0.25">
      <c r="A112" s="146"/>
      <c r="B112" s="146"/>
      <c r="C112" s="146"/>
      <c r="D112" s="145" t="s">
        <v>3</v>
      </c>
      <c r="E112" s="148" t="s">
        <v>4</v>
      </c>
      <c r="F112" s="149"/>
      <c r="G112" s="149"/>
      <c r="H112" s="149"/>
      <c r="I112" s="150"/>
    </row>
    <row r="113" spans="1:9" ht="17.100000000000001" customHeight="1" x14ac:dyDescent="0.25">
      <c r="A113" s="147"/>
      <c r="B113" s="147"/>
      <c r="C113" s="147"/>
      <c r="D113" s="147"/>
      <c r="E113" s="29">
        <v>2021</v>
      </c>
      <c r="F113" s="29">
        <v>2022</v>
      </c>
      <c r="G113" s="29">
        <v>2023</v>
      </c>
      <c r="H113" s="29">
        <v>2024</v>
      </c>
      <c r="I113" s="29">
        <v>2025</v>
      </c>
    </row>
    <row r="114" spans="1:9" ht="14.25" customHeight="1" x14ac:dyDescent="0.25">
      <c r="A114" s="40">
        <v>1</v>
      </c>
      <c r="B114" s="40">
        <v>2</v>
      </c>
      <c r="C114" s="40">
        <v>3</v>
      </c>
      <c r="D114" s="40">
        <v>4</v>
      </c>
      <c r="E114" s="40">
        <v>5</v>
      </c>
      <c r="F114" s="40">
        <v>6</v>
      </c>
      <c r="G114" s="40">
        <v>7</v>
      </c>
      <c r="H114" s="40">
        <v>8</v>
      </c>
      <c r="I114" s="40">
        <v>9</v>
      </c>
    </row>
    <row r="115" spans="1:9" ht="14.25" customHeight="1" x14ac:dyDescent="0.25">
      <c r="A115" s="40"/>
      <c r="B115" s="41"/>
      <c r="C115" s="40"/>
      <c r="D115" s="40"/>
      <c r="E115" s="40"/>
      <c r="F115" s="40"/>
      <c r="G115" s="40"/>
      <c r="H115" s="40"/>
      <c r="I115" s="40"/>
    </row>
    <row r="116" spans="1:9" ht="21.75" customHeight="1" x14ac:dyDescent="0.25">
      <c r="A116" s="143" t="s">
        <v>32</v>
      </c>
      <c r="B116" s="143"/>
      <c r="C116" s="143"/>
      <c r="D116" s="143"/>
      <c r="E116" s="143"/>
      <c r="F116" s="143"/>
      <c r="G116" s="143"/>
      <c r="H116" s="143"/>
      <c r="I116" s="143"/>
    </row>
    <row r="117" spans="1:9" ht="16.649999999999999" customHeight="1" x14ac:dyDescent="0.3">
      <c r="A117" s="31"/>
      <c r="B117" s="31"/>
      <c r="C117" s="31"/>
      <c r="D117" s="64">
        <f t="shared" ref="D117:D126" si="24">SUM(E117:I117)</f>
        <v>89493.19</v>
      </c>
      <c r="E117" s="93">
        <f>SUM(E118,E122,E126,E134,E138,E143,E151,E154)</f>
        <v>16920.400000000001</v>
      </c>
      <c r="F117" s="93">
        <f>SUM(F118,F122,F126,F134,F138,F143,F151,F154)</f>
        <v>13405.930000000002</v>
      </c>
      <c r="G117" s="93">
        <f>SUM(G118,G122,G126,G134,G138,G143,G151,G154)</f>
        <v>17580.460000000003</v>
      </c>
      <c r="H117" s="93">
        <f>SUM(H118,H122,H126,H134,H138,H143,H151,H154)</f>
        <v>22270.449999999993</v>
      </c>
      <c r="I117" s="93">
        <f>SUM(I118,I122,I126,I134,I138,I143,I151,I154)</f>
        <v>19315.95</v>
      </c>
    </row>
    <row r="118" spans="1:9" ht="50.7" customHeight="1" x14ac:dyDescent="0.3">
      <c r="A118" s="30" t="s">
        <v>65</v>
      </c>
      <c r="B118" s="34" t="s">
        <v>8</v>
      </c>
      <c r="C118" s="43" t="s">
        <v>75</v>
      </c>
      <c r="D118" s="23">
        <f t="shared" si="24"/>
        <v>4340.84</v>
      </c>
      <c r="E118" s="23">
        <f>SUM(E119:E120)</f>
        <v>1080.4100000000001</v>
      </c>
      <c r="F118" s="23">
        <f t="shared" ref="F118:I118" si="25">SUM(F119:F120)</f>
        <v>992.58999999999992</v>
      </c>
      <c r="G118" s="23">
        <f t="shared" si="25"/>
        <v>863.43000000000006</v>
      </c>
      <c r="H118" s="23">
        <f t="shared" si="25"/>
        <v>684.03</v>
      </c>
      <c r="I118" s="23">
        <f t="shared" si="25"/>
        <v>720.38</v>
      </c>
    </row>
    <row r="119" spans="1:9" ht="31.2" x14ac:dyDescent="0.3">
      <c r="A119" s="8"/>
      <c r="B119" s="11"/>
      <c r="C119" s="43" t="s">
        <v>5</v>
      </c>
      <c r="D119" s="23">
        <f t="shared" si="24"/>
        <v>1176.8999999999999</v>
      </c>
      <c r="E119" s="23">
        <v>448.41</v>
      </c>
      <c r="F119" s="23">
        <v>410.09</v>
      </c>
      <c r="G119" s="23">
        <v>245.3</v>
      </c>
      <c r="H119" s="23">
        <v>34.1</v>
      </c>
      <c r="I119" s="23">
        <v>39</v>
      </c>
    </row>
    <row r="120" spans="1:9" ht="39.75" customHeight="1" x14ac:dyDescent="0.3">
      <c r="A120" s="8"/>
      <c r="B120" s="11"/>
      <c r="C120" s="43" t="s">
        <v>1</v>
      </c>
      <c r="D120" s="23">
        <f t="shared" si="24"/>
        <v>3163.94</v>
      </c>
      <c r="E120" s="23">
        <v>632</v>
      </c>
      <c r="F120" s="23">
        <v>582.5</v>
      </c>
      <c r="G120" s="23">
        <v>618.13</v>
      </c>
      <c r="H120" s="23">
        <v>649.92999999999995</v>
      </c>
      <c r="I120" s="23">
        <v>681.38</v>
      </c>
    </row>
    <row r="121" spans="1:9" s="69" customFormat="1" ht="16.5" customHeight="1" x14ac:dyDescent="0.3">
      <c r="A121" s="8"/>
      <c r="B121" s="11"/>
      <c r="C121" s="43"/>
      <c r="D121" s="23"/>
      <c r="E121" s="23"/>
      <c r="F121" s="23"/>
      <c r="G121" s="23"/>
      <c r="H121" s="23"/>
      <c r="I121" s="23"/>
    </row>
    <row r="122" spans="1:9" ht="52.65" customHeight="1" x14ac:dyDescent="0.3">
      <c r="A122" s="30" t="s">
        <v>70</v>
      </c>
      <c r="B122" s="34" t="s">
        <v>8</v>
      </c>
      <c r="C122" s="43" t="s">
        <v>75</v>
      </c>
      <c r="D122" s="23">
        <f t="shared" si="24"/>
        <v>4821.16</v>
      </c>
      <c r="E122" s="23">
        <f>SUM(E123:E124)</f>
        <v>584.88</v>
      </c>
      <c r="F122" s="23">
        <f t="shared" ref="F122:I122" si="26">SUM(F123:F124)</f>
        <v>427.93</v>
      </c>
      <c r="G122" s="23">
        <f t="shared" si="26"/>
        <v>509.59</v>
      </c>
      <c r="H122" s="23">
        <f t="shared" si="26"/>
        <v>2864.73</v>
      </c>
      <c r="I122" s="23">
        <f t="shared" si="26"/>
        <v>434.03</v>
      </c>
    </row>
    <row r="123" spans="1:9" ht="31.2" x14ac:dyDescent="0.3">
      <c r="A123" s="8"/>
      <c r="B123" s="11"/>
      <c r="C123" s="43" t="s">
        <v>5</v>
      </c>
      <c r="D123" s="23">
        <f t="shared" si="24"/>
        <v>4821.16</v>
      </c>
      <c r="E123" s="23">
        <v>584.88</v>
      </c>
      <c r="F123" s="23">
        <v>427.93</v>
      </c>
      <c r="G123" s="23">
        <v>509.59</v>
      </c>
      <c r="H123" s="23">
        <v>2864.73</v>
      </c>
      <c r="I123" s="23">
        <v>434.03</v>
      </c>
    </row>
    <row r="124" spans="1:9" ht="30.45" customHeight="1" x14ac:dyDescent="0.3">
      <c r="A124" s="8"/>
      <c r="B124" s="11"/>
      <c r="C124" s="43" t="s">
        <v>1</v>
      </c>
      <c r="D124" s="23"/>
      <c r="E124" s="23"/>
      <c r="F124" s="23"/>
      <c r="G124" s="23"/>
      <c r="H124" s="23"/>
      <c r="I124" s="23"/>
    </row>
    <row r="125" spans="1:9" ht="14.7" customHeight="1" x14ac:dyDescent="0.3">
      <c r="A125" s="8"/>
      <c r="B125" s="11"/>
      <c r="C125" s="43"/>
      <c r="D125" s="23"/>
      <c r="E125" s="23"/>
      <c r="F125" s="23"/>
      <c r="G125" s="23"/>
      <c r="H125" s="23"/>
      <c r="I125" s="23"/>
    </row>
    <row r="126" spans="1:9" ht="51.9" customHeight="1" x14ac:dyDescent="0.3">
      <c r="A126" s="135" t="s">
        <v>87</v>
      </c>
      <c r="B126" s="34" t="s">
        <v>8</v>
      </c>
      <c r="C126" s="43" t="s">
        <v>75</v>
      </c>
      <c r="D126" s="23">
        <f t="shared" si="24"/>
        <v>25833.599999999999</v>
      </c>
      <c r="E126" s="23">
        <f>SUM(E127:E128)</f>
        <v>6507.9600000000009</v>
      </c>
      <c r="F126" s="23">
        <f t="shared" ref="F126:I126" si="27">SUM(F127:F128)</f>
        <v>3769.3399999999997</v>
      </c>
      <c r="G126" s="23">
        <f t="shared" si="27"/>
        <v>5532</v>
      </c>
      <c r="H126" s="23">
        <f t="shared" si="27"/>
        <v>5539.11</v>
      </c>
      <c r="I126" s="23">
        <f t="shared" si="27"/>
        <v>4485.1900000000005</v>
      </c>
    </row>
    <row r="127" spans="1:9" ht="31.2" x14ac:dyDescent="0.3">
      <c r="A127" s="136"/>
      <c r="B127" s="11"/>
      <c r="C127" s="43" t="s">
        <v>5</v>
      </c>
      <c r="D127" s="23">
        <f t="shared" ref="D127:D128" si="28">SUM(E127:I127)</f>
        <v>6219.1</v>
      </c>
      <c r="E127" s="23">
        <v>2172.36</v>
      </c>
      <c r="F127" s="23">
        <v>837.14</v>
      </c>
      <c r="G127" s="23">
        <v>1161.3</v>
      </c>
      <c r="H127" s="23">
        <v>1269.1099999999999</v>
      </c>
      <c r="I127" s="23">
        <v>779.19</v>
      </c>
    </row>
    <row r="128" spans="1:9" ht="33.9" customHeight="1" x14ac:dyDescent="0.3">
      <c r="A128" s="8"/>
      <c r="B128" s="11"/>
      <c r="C128" s="43" t="s">
        <v>1</v>
      </c>
      <c r="D128" s="23">
        <f t="shared" si="28"/>
        <v>19614.5</v>
      </c>
      <c r="E128" s="23">
        <v>4335.6000000000004</v>
      </c>
      <c r="F128" s="23">
        <v>2932.2</v>
      </c>
      <c r="G128" s="23">
        <v>4370.7</v>
      </c>
      <c r="H128" s="23">
        <v>4270</v>
      </c>
      <c r="I128" s="23">
        <v>3706</v>
      </c>
    </row>
    <row r="129" spans="1:9" ht="16.350000000000001" customHeight="1" x14ac:dyDescent="0.25">
      <c r="A129" s="125" t="s">
        <v>2</v>
      </c>
      <c r="B129" s="125" t="s">
        <v>48</v>
      </c>
      <c r="C129" s="125" t="s">
        <v>0</v>
      </c>
      <c r="D129" s="125" t="s">
        <v>7</v>
      </c>
      <c r="E129" s="125"/>
      <c r="F129" s="125"/>
      <c r="G129" s="125"/>
      <c r="H129" s="125"/>
      <c r="I129" s="125"/>
    </row>
    <row r="130" spans="1:9" ht="19.5" customHeight="1" x14ac:dyDescent="0.25">
      <c r="A130" s="125"/>
      <c r="B130" s="125"/>
      <c r="C130" s="125"/>
      <c r="D130" s="125" t="s">
        <v>3</v>
      </c>
      <c r="E130" s="125" t="s">
        <v>4</v>
      </c>
      <c r="F130" s="125"/>
      <c r="G130" s="125"/>
      <c r="H130" s="125"/>
      <c r="I130" s="125"/>
    </row>
    <row r="131" spans="1:9" ht="15.9" customHeight="1" x14ac:dyDescent="0.25">
      <c r="A131" s="125"/>
      <c r="B131" s="125"/>
      <c r="C131" s="125"/>
      <c r="D131" s="125"/>
      <c r="E131" s="29">
        <v>2021</v>
      </c>
      <c r="F131" s="29">
        <v>2022</v>
      </c>
      <c r="G131" s="29">
        <v>2023</v>
      </c>
      <c r="H131" s="29">
        <v>2024</v>
      </c>
      <c r="I131" s="29">
        <v>2025</v>
      </c>
    </row>
    <row r="132" spans="1:9" ht="15" customHeight="1" x14ac:dyDescent="0.25">
      <c r="A132" s="40">
        <v>1</v>
      </c>
      <c r="B132" s="40">
        <v>2</v>
      </c>
      <c r="C132" s="40">
        <v>3</v>
      </c>
      <c r="D132" s="40">
        <v>4</v>
      </c>
      <c r="E132" s="40">
        <v>5</v>
      </c>
      <c r="F132" s="40">
        <v>6</v>
      </c>
      <c r="G132" s="40">
        <v>7</v>
      </c>
      <c r="H132" s="40">
        <v>8</v>
      </c>
      <c r="I132" s="40">
        <v>9</v>
      </c>
    </row>
    <row r="133" spans="1:9" ht="15" customHeight="1" x14ac:dyDescent="0.25">
      <c r="A133" s="40"/>
      <c r="B133" s="41"/>
      <c r="C133" s="40"/>
      <c r="D133" s="40"/>
      <c r="E133" s="40"/>
      <c r="F133" s="40"/>
      <c r="G133" s="40"/>
      <c r="H133" s="40"/>
      <c r="I133" s="40"/>
    </row>
    <row r="134" spans="1:9" ht="46.8" x14ac:dyDescent="0.3">
      <c r="A134" s="135" t="s">
        <v>67</v>
      </c>
      <c r="B134" s="34" t="s">
        <v>8</v>
      </c>
      <c r="C134" s="43" t="s">
        <v>75</v>
      </c>
      <c r="D134" s="23">
        <f t="shared" ref="D134" si="29">SUM(E134:I134)</f>
        <v>44810.96</v>
      </c>
      <c r="E134" s="23">
        <f>SUM(E135:E136)</f>
        <v>5791</v>
      </c>
      <c r="F134" s="23">
        <f t="shared" ref="F134:I134" si="30">SUM(F135:F136)</f>
        <v>6242</v>
      </c>
      <c r="G134" s="23">
        <f t="shared" si="30"/>
        <v>9027.380000000001</v>
      </c>
      <c r="H134" s="23">
        <f t="shared" si="30"/>
        <v>11678.48</v>
      </c>
      <c r="I134" s="23">
        <f t="shared" si="30"/>
        <v>12072.1</v>
      </c>
    </row>
    <row r="135" spans="1:9" ht="31.2" x14ac:dyDescent="0.3">
      <c r="A135" s="136"/>
      <c r="B135" s="11"/>
      <c r="C135" s="43" t="s">
        <v>5</v>
      </c>
      <c r="D135" s="23">
        <f t="shared" ref="D135:D136" si="31">SUM(E135:I135)</f>
        <v>7536.3</v>
      </c>
      <c r="E135" s="23">
        <v>1419</v>
      </c>
      <c r="F135" s="23">
        <v>1434.2</v>
      </c>
      <c r="G135" s="23">
        <v>1551.5</v>
      </c>
      <c r="H135" s="23">
        <v>1495.9</v>
      </c>
      <c r="I135" s="23">
        <v>1635.7</v>
      </c>
    </row>
    <row r="136" spans="1:9" ht="33.9" customHeight="1" x14ac:dyDescent="0.3">
      <c r="A136" s="8"/>
      <c r="B136" s="11"/>
      <c r="C136" s="43" t="s">
        <v>1</v>
      </c>
      <c r="D136" s="23">
        <f t="shared" si="31"/>
        <v>37274.660000000003</v>
      </c>
      <c r="E136" s="23">
        <v>4372</v>
      </c>
      <c r="F136" s="23">
        <v>4807.8</v>
      </c>
      <c r="G136" s="23">
        <v>7475.88</v>
      </c>
      <c r="H136" s="23">
        <v>10182.58</v>
      </c>
      <c r="I136" s="23">
        <v>10436.4</v>
      </c>
    </row>
    <row r="137" spans="1:9" ht="18" customHeight="1" x14ac:dyDescent="0.3">
      <c r="A137" s="8"/>
      <c r="B137" s="11"/>
      <c r="C137" s="43"/>
      <c r="D137" s="23"/>
      <c r="E137" s="23"/>
      <c r="F137" s="23"/>
      <c r="G137" s="23"/>
      <c r="H137" s="23"/>
      <c r="I137" s="23"/>
    </row>
    <row r="138" spans="1:9" ht="52.35" customHeight="1" x14ac:dyDescent="0.3">
      <c r="A138" s="135" t="s">
        <v>94</v>
      </c>
      <c r="B138" s="34" t="s">
        <v>8</v>
      </c>
      <c r="C138" s="43" t="s">
        <v>75</v>
      </c>
      <c r="D138" s="23">
        <f>SUM(E138:I138)</f>
        <v>5335.2500000000009</v>
      </c>
      <c r="E138" s="23">
        <f>SUM(E139:E141)</f>
        <v>1851.7</v>
      </c>
      <c r="F138" s="23">
        <f>SUM(F139:F141)</f>
        <v>885.37</v>
      </c>
      <c r="G138" s="23">
        <f>SUM(G139:G141)</f>
        <v>912.29</v>
      </c>
      <c r="H138" s="23">
        <f>SUM(H139:H141)</f>
        <v>842.17000000000007</v>
      </c>
      <c r="I138" s="23">
        <f>SUM(I139:I141)</f>
        <v>843.71999999999991</v>
      </c>
    </row>
    <row r="139" spans="1:9" ht="31.2" x14ac:dyDescent="0.3">
      <c r="A139" s="136"/>
      <c r="B139" s="11"/>
      <c r="C139" s="43" t="s">
        <v>5</v>
      </c>
      <c r="D139" s="23">
        <f t="shared" ref="D139:D140" si="32">SUM(E139:I139)</f>
        <v>2164.9</v>
      </c>
      <c r="E139" s="23">
        <v>454.2</v>
      </c>
      <c r="F139" s="23">
        <v>425.1</v>
      </c>
      <c r="G139" s="23">
        <v>428.94</v>
      </c>
      <c r="H139" s="23">
        <v>423.24</v>
      </c>
      <c r="I139" s="23">
        <v>433.42</v>
      </c>
    </row>
    <row r="140" spans="1:9" ht="35.1" customHeight="1" x14ac:dyDescent="0.3">
      <c r="A140" s="8"/>
      <c r="B140" s="11"/>
      <c r="C140" s="43" t="s">
        <v>1</v>
      </c>
      <c r="D140" s="23">
        <f t="shared" si="32"/>
        <v>2714.95</v>
      </c>
      <c r="E140" s="23">
        <v>1012.5</v>
      </c>
      <c r="F140" s="23">
        <v>456.27</v>
      </c>
      <c r="G140" s="23">
        <v>437.35</v>
      </c>
      <c r="H140" s="23">
        <v>414.93</v>
      </c>
      <c r="I140" s="23">
        <v>393.9</v>
      </c>
    </row>
    <row r="141" spans="1:9" ht="21.9" customHeight="1" x14ac:dyDescent="0.3">
      <c r="A141" s="8"/>
      <c r="B141" s="11"/>
      <c r="C141" s="43" t="s">
        <v>6</v>
      </c>
      <c r="D141" s="23">
        <f>SUM(E141:I141)</f>
        <v>455.4</v>
      </c>
      <c r="E141" s="23">
        <v>385</v>
      </c>
      <c r="F141" s="23">
        <v>4</v>
      </c>
      <c r="G141" s="23">
        <v>46</v>
      </c>
      <c r="H141" s="23">
        <v>4</v>
      </c>
      <c r="I141" s="23">
        <v>16.399999999999999</v>
      </c>
    </row>
    <row r="142" spans="1:9" ht="21.9" customHeight="1" x14ac:dyDescent="0.3">
      <c r="A142" s="8"/>
      <c r="B142" s="11"/>
      <c r="C142" s="43"/>
      <c r="D142" s="23"/>
      <c r="E142" s="23"/>
      <c r="F142" s="23"/>
      <c r="G142" s="23"/>
      <c r="H142" s="23"/>
      <c r="I142" s="23"/>
    </row>
    <row r="143" spans="1:9" ht="48.9" customHeight="1" x14ac:dyDescent="0.3">
      <c r="A143" s="135" t="s">
        <v>79</v>
      </c>
      <c r="B143" s="34" t="s">
        <v>8</v>
      </c>
      <c r="C143" s="43" t="s">
        <v>75</v>
      </c>
      <c r="D143" s="23">
        <f>SUM(E143:I143)</f>
        <v>2301.6</v>
      </c>
      <c r="E143" s="23">
        <f>SUM(E144:E145)</f>
        <v>730.21999999999991</v>
      </c>
      <c r="F143" s="23">
        <f t="shared" ref="F143:I143" si="33">SUM(F144:F145)</f>
        <v>702.96</v>
      </c>
      <c r="G143" s="23">
        <f t="shared" si="33"/>
        <v>363.36</v>
      </c>
      <c r="H143" s="23">
        <f t="shared" si="33"/>
        <v>247.92000000000002</v>
      </c>
      <c r="I143" s="23">
        <f t="shared" si="33"/>
        <v>257.14</v>
      </c>
    </row>
    <row r="144" spans="1:9" ht="31.2" x14ac:dyDescent="0.3">
      <c r="A144" s="136"/>
      <c r="B144" s="11"/>
      <c r="C144" s="43" t="s">
        <v>5</v>
      </c>
      <c r="D144" s="23">
        <f t="shared" ref="D144:D145" si="34">SUM(E144:I144)</f>
        <v>1961.24</v>
      </c>
      <c r="E144" s="23">
        <v>666.42</v>
      </c>
      <c r="F144" s="23">
        <v>626.6</v>
      </c>
      <c r="G144" s="23">
        <v>254.5</v>
      </c>
      <c r="H144" s="23">
        <v>206</v>
      </c>
      <c r="I144" s="23">
        <v>207.72</v>
      </c>
    </row>
    <row r="145" spans="1:9" ht="45.45" customHeight="1" x14ac:dyDescent="0.3">
      <c r="A145" s="136"/>
      <c r="B145" s="11"/>
      <c r="C145" s="43" t="s">
        <v>1</v>
      </c>
      <c r="D145" s="23">
        <f t="shared" si="34"/>
        <v>340.36</v>
      </c>
      <c r="E145" s="23">
        <v>63.8</v>
      </c>
      <c r="F145" s="23">
        <v>76.36</v>
      </c>
      <c r="G145" s="23">
        <v>108.86</v>
      </c>
      <c r="H145" s="23">
        <v>41.92</v>
      </c>
      <c r="I145" s="23">
        <v>49.42</v>
      </c>
    </row>
    <row r="146" spans="1:9" ht="16.350000000000001" customHeight="1" x14ac:dyDescent="0.25">
      <c r="A146" s="125" t="s">
        <v>2</v>
      </c>
      <c r="B146" s="125" t="s">
        <v>48</v>
      </c>
      <c r="C146" s="125" t="s">
        <v>0</v>
      </c>
      <c r="D146" s="125" t="s">
        <v>7</v>
      </c>
      <c r="E146" s="125"/>
      <c r="F146" s="125"/>
      <c r="G146" s="125"/>
      <c r="H146" s="125"/>
      <c r="I146" s="125"/>
    </row>
    <row r="147" spans="1:9" ht="19.5" customHeight="1" x14ac:dyDescent="0.25">
      <c r="A147" s="125"/>
      <c r="B147" s="125"/>
      <c r="C147" s="125"/>
      <c r="D147" s="125" t="s">
        <v>3</v>
      </c>
      <c r="E147" s="125" t="s">
        <v>4</v>
      </c>
      <c r="F147" s="125"/>
      <c r="G147" s="125"/>
      <c r="H147" s="125"/>
      <c r="I147" s="125"/>
    </row>
    <row r="148" spans="1:9" ht="15.9" customHeight="1" x14ac:dyDescent="0.25">
      <c r="A148" s="125"/>
      <c r="B148" s="125"/>
      <c r="C148" s="125"/>
      <c r="D148" s="125"/>
      <c r="E148" s="29">
        <v>2021</v>
      </c>
      <c r="F148" s="29">
        <v>2022</v>
      </c>
      <c r="G148" s="29">
        <v>2023</v>
      </c>
      <c r="H148" s="29">
        <v>2024</v>
      </c>
      <c r="I148" s="29">
        <v>2025</v>
      </c>
    </row>
    <row r="149" spans="1:9" ht="15" customHeight="1" x14ac:dyDescent="0.25">
      <c r="A149" s="40">
        <v>1</v>
      </c>
      <c r="B149" s="40">
        <v>2</v>
      </c>
      <c r="C149" s="40">
        <v>3</v>
      </c>
      <c r="D149" s="40">
        <v>4</v>
      </c>
      <c r="E149" s="40">
        <v>5</v>
      </c>
      <c r="F149" s="40">
        <v>6</v>
      </c>
      <c r="G149" s="40">
        <v>7</v>
      </c>
      <c r="H149" s="40">
        <v>8</v>
      </c>
      <c r="I149" s="40">
        <v>9</v>
      </c>
    </row>
    <row r="150" spans="1:9" ht="8.6999999999999993" customHeight="1" x14ac:dyDescent="0.25">
      <c r="A150" s="40"/>
      <c r="B150" s="41"/>
      <c r="C150" s="40"/>
      <c r="D150" s="40"/>
      <c r="E150" s="40"/>
      <c r="F150" s="40"/>
      <c r="G150" s="40"/>
      <c r="H150" s="40"/>
      <c r="I150" s="40"/>
    </row>
    <row r="151" spans="1:9" ht="46.35" customHeight="1" x14ac:dyDescent="0.3">
      <c r="A151" s="135" t="s">
        <v>68</v>
      </c>
      <c r="B151" s="34" t="s">
        <v>8</v>
      </c>
      <c r="C151" s="43" t="s">
        <v>75</v>
      </c>
      <c r="D151" s="23">
        <f>SUM(E151:I151)</f>
        <v>1303.58</v>
      </c>
      <c r="E151" s="23">
        <f>SUM(E152:E153)</f>
        <v>267.23</v>
      </c>
      <c r="F151" s="23">
        <f t="shared" ref="F151:I151" si="35">SUM(F152:F153)</f>
        <v>262.14</v>
      </c>
      <c r="G151" s="23">
        <f t="shared" si="35"/>
        <v>223.91</v>
      </c>
      <c r="H151" s="23">
        <f t="shared" si="35"/>
        <v>243.91</v>
      </c>
      <c r="I151" s="23">
        <f t="shared" si="35"/>
        <v>306.39</v>
      </c>
    </row>
    <row r="152" spans="1:9" ht="27.9" customHeight="1" x14ac:dyDescent="0.3">
      <c r="A152" s="136"/>
      <c r="B152" s="11"/>
      <c r="C152" s="43" t="s">
        <v>5</v>
      </c>
      <c r="D152" s="23">
        <f>SUM(E152:I152)</f>
        <v>1303.58</v>
      </c>
      <c r="E152" s="23">
        <v>267.23</v>
      </c>
      <c r="F152" s="23">
        <v>262.14</v>
      </c>
      <c r="G152" s="23">
        <v>223.91</v>
      </c>
      <c r="H152" s="23">
        <v>243.91</v>
      </c>
      <c r="I152" s="23">
        <v>306.39</v>
      </c>
    </row>
    <row r="153" spans="1:9" ht="30.9" customHeight="1" x14ac:dyDescent="0.3">
      <c r="A153" s="8"/>
      <c r="B153" s="11"/>
      <c r="C153" s="43" t="s">
        <v>1</v>
      </c>
      <c r="D153" s="23"/>
      <c r="E153" s="23"/>
      <c r="F153" s="23"/>
      <c r="G153" s="23"/>
      <c r="H153" s="23"/>
      <c r="I153" s="23"/>
    </row>
    <row r="154" spans="1:9" ht="47.7" customHeight="1" x14ac:dyDescent="0.3">
      <c r="A154" s="135" t="s">
        <v>69</v>
      </c>
      <c r="B154" s="34" t="s">
        <v>8</v>
      </c>
      <c r="C154" s="43" t="s">
        <v>75</v>
      </c>
      <c r="D154" s="23">
        <f>SUM(E154:I154)</f>
        <v>746.2</v>
      </c>
      <c r="E154" s="23">
        <f>SUM(E155:E156)</f>
        <v>107</v>
      </c>
      <c r="F154" s="23">
        <f t="shared" ref="F154:I154" si="36">SUM(F155:F156)</f>
        <v>123.6</v>
      </c>
      <c r="G154" s="23">
        <f t="shared" si="36"/>
        <v>148.5</v>
      </c>
      <c r="H154" s="23">
        <f t="shared" si="36"/>
        <v>170.1</v>
      </c>
      <c r="I154" s="23">
        <f t="shared" si="36"/>
        <v>197</v>
      </c>
    </row>
    <row r="155" spans="1:9" ht="31.2" x14ac:dyDescent="0.3">
      <c r="A155" s="136"/>
      <c r="B155" s="11"/>
      <c r="C155" s="43" t="s">
        <v>5</v>
      </c>
      <c r="D155" s="23">
        <f>SUM(E155:I155)</f>
        <v>746.2</v>
      </c>
      <c r="E155" s="23">
        <v>107</v>
      </c>
      <c r="F155" s="23">
        <v>123.6</v>
      </c>
      <c r="G155" s="23">
        <v>148.5</v>
      </c>
      <c r="H155" s="23">
        <v>170.1</v>
      </c>
      <c r="I155" s="23">
        <v>197</v>
      </c>
    </row>
    <row r="156" spans="1:9" ht="31.2" x14ac:dyDescent="0.3">
      <c r="A156" s="8"/>
      <c r="B156" s="11"/>
      <c r="C156" s="43" t="s">
        <v>1</v>
      </c>
      <c r="D156" s="23"/>
      <c r="E156" s="23"/>
      <c r="F156" s="23"/>
      <c r="G156" s="23"/>
      <c r="H156" s="23"/>
      <c r="I156" s="23"/>
    </row>
    <row r="157" spans="1:9" ht="15.6" x14ac:dyDescent="0.3">
      <c r="A157" s="8"/>
      <c r="B157" s="11"/>
      <c r="C157" s="43"/>
      <c r="D157" s="23"/>
      <c r="E157" s="23"/>
      <c r="F157" s="23"/>
      <c r="G157" s="23"/>
      <c r="H157" s="23"/>
      <c r="I157" s="23"/>
    </row>
    <row r="158" spans="1:9" ht="39.9" customHeight="1" x14ac:dyDescent="0.25">
      <c r="A158" s="124" t="s">
        <v>35</v>
      </c>
      <c r="B158" s="142"/>
      <c r="C158" s="142"/>
      <c r="D158" s="142"/>
      <c r="E158" s="142"/>
      <c r="F158" s="142"/>
      <c r="G158" s="142"/>
      <c r="H158" s="142"/>
      <c r="I158" s="141"/>
    </row>
    <row r="159" spans="1:9" ht="12.9" customHeight="1" x14ac:dyDescent="0.3">
      <c r="A159" s="35"/>
      <c r="B159" s="37"/>
      <c r="C159" s="37"/>
      <c r="D159" s="62">
        <f>SUM(E159:I159)</f>
        <v>28051.17</v>
      </c>
      <c r="E159" s="65">
        <f>SUM(E160,E169,E173)</f>
        <v>5469.2699999999995</v>
      </c>
      <c r="F159" s="65">
        <f>SUM(F160,F169,F173)</f>
        <v>5080.76</v>
      </c>
      <c r="G159" s="65">
        <f>SUM(G160,G169,G173)</f>
        <v>5789.07</v>
      </c>
      <c r="H159" s="65">
        <f>SUM(H160,H169,H173)</f>
        <v>5636.56</v>
      </c>
      <c r="I159" s="65">
        <f>SUM(I160,I169,I173)</f>
        <v>6075.51</v>
      </c>
    </row>
    <row r="160" spans="1:9" ht="46.8" x14ac:dyDescent="0.3">
      <c r="A160" s="135" t="s">
        <v>71</v>
      </c>
      <c r="B160" s="34" t="s">
        <v>8</v>
      </c>
      <c r="C160" s="43" t="s">
        <v>75</v>
      </c>
      <c r="D160" s="23">
        <f>SUM(E160:I160)</f>
        <v>10894.580000000002</v>
      </c>
      <c r="E160" s="23">
        <f>SUM(E161:E162)</f>
        <v>2285.9499999999998</v>
      </c>
      <c r="F160" s="23">
        <f t="shared" ref="F160:I160" si="37">SUM(F161:F162)</f>
        <v>2036.9</v>
      </c>
      <c r="G160" s="23">
        <f t="shared" si="37"/>
        <v>2092.2800000000002</v>
      </c>
      <c r="H160" s="23">
        <f t="shared" si="37"/>
        <v>2202.8200000000002</v>
      </c>
      <c r="I160" s="23">
        <f t="shared" si="37"/>
        <v>2276.63</v>
      </c>
    </row>
    <row r="161" spans="1:9" ht="31.2" x14ac:dyDescent="0.3">
      <c r="A161" s="136"/>
      <c r="B161" s="11"/>
      <c r="C161" s="43" t="s">
        <v>5</v>
      </c>
      <c r="D161" s="23">
        <f>SUM(E161:I161)</f>
        <v>10894.580000000002</v>
      </c>
      <c r="E161" s="23">
        <v>2285.9499999999998</v>
      </c>
      <c r="F161" s="23">
        <v>2036.9</v>
      </c>
      <c r="G161" s="23">
        <v>2092.2800000000002</v>
      </c>
      <c r="H161" s="23">
        <v>2202.8200000000002</v>
      </c>
      <c r="I161" s="23">
        <v>2276.63</v>
      </c>
    </row>
    <row r="162" spans="1:9" ht="31.2" x14ac:dyDescent="0.3">
      <c r="A162" s="8"/>
      <c r="B162" s="11"/>
      <c r="C162" s="43" t="s">
        <v>1</v>
      </c>
      <c r="D162" s="23"/>
      <c r="E162" s="23"/>
      <c r="F162" s="23"/>
      <c r="G162" s="23"/>
      <c r="H162" s="23"/>
      <c r="I162" s="23"/>
    </row>
    <row r="163" spans="1:9" ht="35.1" customHeight="1" x14ac:dyDescent="0.3">
      <c r="A163" s="8"/>
      <c r="B163" s="11"/>
      <c r="C163" s="43"/>
      <c r="D163" s="23"/>
      <c r="E163" s="23"/>
      <c r="F163" s="23"/>
      <c r="G163" s="23"/>
      <c r="H163" s="23"/>
      <c r="I163" s="23"/>
    </row>
    <row r="164" spans="1:9" ht="16.350000000000001" customHeight="1" x14ac:dyDescent="0.25">
      <c r="A164" s="125" t="s">
        <v>2</v>
      </c>
      <c r="B164" s="125" t="s">
        <v>48</v>
      </c>
      <c r="C164" s="125" t="s">
        <v>0</v>
      </c>
      <c r="D164" s="125" t="s">
        <v>7</v>
      </c>
      <c r="E164" s="125"/>
      <c r="F164" s="125"/>
      <c r="G164" s="125"/>
      <c r="H164" s="125"/>
      <c r="I164" s="125"/>
    </row>
    <row r="165" spans="1:9" ht="19.5" customHeight="1" x14ac:dyDescent="0.25">
      <c r="A165" s="125"/>
      <c r="B165" s="125"/>
      <c r="C165" s="125"/>
      <c r="D165" s="125" t="s">
        <v>3</v>
      </c>
      <c r="E165" s="125" t="s">
        <v>4</v>
      </c>
      <c r="F165" s="125"/>
      <c r="G165" s="125"/>
      <c r="H165" s="125"/>
      <c r="I165" s="125"/>
    </row>
    <row r="166" spans="1:9" ht="15.9" customHeight="1" x14ac:dyDescent="0.25">
      <c r="A166" s="125"/>
      <c r="B166" s="125"/>
      <c r="C166" s="125"/>
      <c r="D166" s="125"/>
      <c r="E166" s="29">
        <v>2021</v>
      </c>
      <c r="F166" s="29">
        <v>2022</v>
      </c>
      <c r="G166" s="29">
        <v>2023</v>
      </c>
      <c r="H166" s="29">
        <v>2024</v>
      </c>
      <c r="I166" s="29">
        <v>2025</v>
      </c>
    </row>
    <row r="167" spans="1:9" ht="15" customHeight="1" x14ac:dyDescent="0.25">
      <c r="A167" s="40">
        <v>1</v>
      </c>
      <c r="B167" s="40">
        <v>2</v>
      </c>
      <c r="C167" s="40">
        <v>3</v>
      </c>
      <c r="D167" s="40">
        <v>4</v>
      </c>
      <c r="E167" s="40">
        <v>5</v>
      </c>
      <c r="F167" s="40">
        <v>6</v>
      </c>
      <c r="G167" s="40">
        <v>7</v>
      </c>
      <c r="H167" s="40">
        <v>8</v>
      </c>
      <c r="I167" s="40">
        <v>9</v>
      </c>
    </row>
    <row r="168" spans="1:9" ht="8.6999999999999993" customHeight="1" x14ac:dyDescent="0.25">
      <c r="A168" s="40"/>
      <c r="B168" s="41"/>
      <c r="C168" s="40"/>
      <c r="D168" s="40"/>
      <c r="E168" s="40"/>
      <c r="F168" s="40"/>
      <c r="G168" s="40"/>
      <c r="H168" s="40"/>
      <c r="I168" s="40"/>
    </row>
    <row r="169" spans="1:9" ht="46.8" x14ac:dyDescent="0.3">
      <c r="A169" s="135" t="s">
        <v>72</v>
      </c>
      <c r="B169" s="34" t="s">
        <v>8</v>
      </c>
      <c r="C169" s="43" t="s">
        <v>75</v>
      </c>
      <c r="D169" s="23">
        <f>SUM(E169:I169)</f>
        <v>7501.8899999999994</v>
      </c>
      <c r="E169" s="23">
        <f>SUM(E170:E171)</f>
        <v>1484.62</v>
      </c>
      <c r="F169" s="23">
        <f t="shared" ref="F169:I169" si="38">SUM(F170:F171)</f>
        <v>1213.8599999999999</v>
      </c>
      <c r="G169" s="23">
        <f t="shared" si="38"/>
        <v>1705.79</v>
      </c>
      <c r="H169" s="23">
        <f t="shared" si="38"/>
        <v>1425.74</v>
      </c>
      <c r="I169" s="23">
        <f t="shared" si="38"/>
        <v>1671.88</v>
      </c>
    </row>
    <row r="170" spans="1:9" ht="31.2" x14ac:dyDescent="0.3">
      <c r="A170" s="136"/>
      <c r="B170" s="11"/>
      <c r="C170" s="43" t="s">
        <v>5</v>
      </c>
      <c r="D170" s="23">
        <f>SUM(E170:I170)</f>
        <v>7501.8899999999994</v>
      </c>
      <c r="E170" s="36">
        <v>1484.62</v>
      </c>
      <c r="F170" s="36">
        <v>1213.8599999999999</v>
      </c>
      <c r="G170" s="36">
        <v>1705.79</v>
      </c>
      <c r="H170" s="36">
        <v>1425.74</v>
      </c>
      <c r="I170" s="36">
        <v>1671.88</v>
      </c>
    </row>
    <row r="171" spans="1:9" ht="31.2" x14ac:dyDescent="0.3">
      <c r="A171" s="8"/>
      <c r="B171" s="11"/>
      <c r="C171" s="43" t="s">
        <v>1</v>
      </c>
      <c r="D171" s="36"/>
      <c r="E171" s="36"/>
      <c r="F171" s="36"/>
      <c r="G171" s="36"/>
      <c r="H171" s="36"/>
      <c r="I171" s="36"/>
    </row>
    <row r="172" spans="1:9" ht="15.6" x14ac:dyDescent="0.3">
      <c r="A172" s="8"/>
      <c r="B172" s="11"/>
      <c r="C172" s="30"/>
      <c r="D172" s="36"/>
      <c r="E172" s="36"/>
      <c r="F172" s="36"/>
      <c r="G172" s="36"/>
      <c r="H172" s="36"/>
      <c r="I172" s="36"/>
    </row>
    <row r="173" spans="1:9" ht="46.8" x14ac:dyDescent="0.3">
      <c r="A173" s="135" t="s">
        <v>73</v>
      </c>
      <c r="B173" s="34" t="s">
        <v>8</v>
      </c>
      <c r="C173" s="43" t="s">
        <v>75</v>
      </c>
      <c r="D173" s="23">
        <f>SUM(E173:I173)</f>
        <v>9654.7000000000007</v>
      </c>
      <c r="E173" s="23">
        <f>SUM(E174:E175)</f>
        <v>1698.7</v>
      </c>
      <c r="F173" s="23">
        <f t="shared" ref="F173:I173" si="39">SUM(F174:F175)</f>
        <v>1830</v>
      </c>
      <c r="G173" s="23">
        <f t="shared" si="39"/>
        <v>1991</v>
      </c>
      <c r="H173" s="23">
        <f t="shared" si="39"/>
        <v>2008</v>
      </c>
      <c r="I173" s="23">
        <f t="shared" si="39"/>
        <v>2127</v>
      </c>
    </row>
    <row r="174" spans="1:9" ht="31.2" x14ac:dyDescent="0.3">
      <c r="A174" s="136"/>
      <c r="B174" s="11"/>
      <c r="C174" s="43" t="s">
        <v>5</v>
      </c>
      <c r="D174" s="44">
        <f>SUM(E174:I174)</f>
        <v>9654.7000000000007</v>
      </c>
      <c r="E174" s="45">
        <v>1698.7</v>
      </c>
      <c r="F174" s="45">
        <v>1830</v>
      </c>
      <c r="G174" s="45">
        <v>1991</v>
      </c>
      <c r="H174" s="45">
        <v>2008</v>
      </c>
      <c r="I174" s="45">
        <v>2127</v>
      </c>
    </row>
    <row r="175" spans="1:9" ht="31.2" x14ac:dyDescent="0.3">
      <c r="A175" s="8"/>
      <c r="B175" s="11"/>
      <c r="C175" s="43" t="s">
        <v>1</v>
      </c>
      <c r="D175" s="36"/>
      <c r="E175" s="36"/>
      <c r="F175" s="36"/>
      <c r="G175" s="36"/>
      <c r="H175" s="36"/>
      <c r="I175" s="36"/>
    </row>
    <row r="176" spans="1:9" ht="28.35" customHeight="1" x14ac:dyDescent="0.3">
      <c r="A176" s="47" t="s">
        <v>10</v>
      </c>
      <c r="B176" s="48"/>
      <c r="C176" s="49" t="s">
        <v>13</v>
      </c>
      <c r="D176" s="38">
        <f>SUM(E176:I176)</f>
        <v>133429.9</v>
      </c>
      <c r="E176" s="39">
        <f>SUM(E178,E182)</f>
        <v>24822.440000000002</v>
      </c>
      <c r="F176" s="39">
        <f t="shared" ref="F176:I176" si="40">SUM(F178,F182)</f>
        <v>21799.4</v>
      </c>
      <c r="G176" s="39">
        <f t="shared" si="40"/>
        <v>26616.400000000001</v>
      </c>
      <c r="H176" s="39">
        <f t="shared" si="40"/>
        <v>31178.35</v>
      </c>
      <c r="I176" s="39">
        <f t="shared" si="40"/>
        <v>29013.31</v>
      </c>
    </row>
    <row r="177" spans="1:9" ht="22.5" customHeight="1" x14ac:dyDescent="0.3">
      <c r="A177" s="8"/>
      <c r="B177" s="11"/>
      <c r="C177" s="30" t="s">
        <v>80</v>
      </c>
      <c r="D177" s="36"/>
      <c r="E177" s="36"/>
      <c r="F177" s="36"/>
      <c r="G177" s="36"/>
      <c r="H177" s="36"/>
      <c r="I177" s="36"/>
    </row>
    <row r="178" spans="1:9" s="72" customFormat="1" ht="46.8" x14ac:dyDescent="0.3">
      <c r="A178" s="8"/>
      <c r="B178" s="11"/>
      <c r="C178" s="43" t="s">
        <v>81</v>
      </c>
      <c r="D178" s="36">
        <f>SUM(D179:D181)</f>
        <v>133429.9</v>
      </c>
      <c r="E178" s="36">
        <f>SUM(E179:E181)</f>
        <v>24822.440000000002</v>
      </c>
      <c r="F178" s="36">
        <f t="shared" ref="F178:I178" si="41">SUM(F179:F181)</f>
        <v>21799.4</v>
      </c>
      <c r="G178" s="36">
        <f t="shared" si="41"/>
        <v>26616.400000000001</v>
      </c>
      <c r="H178" s="36">
        <f t="shared" si="41"/>
        <v>31178.35</v>
      </c>
      <c r="I178" s="36">
        <f t="shared" si="41"/>
        <v>29013.31</v>
      </c>
    </row>
    <row r="179" spans="1:9" ht="31.2" x14ac:dyDescent="0.3">
      <c r="A179" s="8"/>
      <c r="B179" s="11"/>
      <c r="C179" s="43" t="s">
        <v>5</v>
      </c>
      <c r="D179" s="44">
        <f t="shared" ref="D179:D181" si="42">SUM(E179:I179)</f>
        <v>69866.090000000011</v>
      </c>
      <c r="E179" s="23">
        <f t="shared" ref="E179:I180" si="43">SUM(E102,E106,E109,E119,E123,E127,E135,E139,E144,E152,E155,E161,E170,E174)</f>
        <v>14021.54</v>
      </c>
      <c r="F179" s="23">
        <f t="shared" si="43"/>
        <v>12940.270000000002</v>
      </c>
      <c r="G179" s="23">
        <f t="shared" si="43"/>
        <v>13559.48</v>
      </c>
      <c r="H179" s="23">
        <f t="shared" si="43"/>
        <v>15614.99</v>
      </c>
      <c r="I179" s="23">
        <f t="shared" si="43"/>
        <v>13729.810000000001</v>
      </c>
    </row>
    <row r="180" spans="1:9" ht="31.2" x14ac:dyDescent="0.3">
      <c r="A180" s="8"/>
      <c r="B180" s="11"/>
      <c r="C180" s="43" t="s">
        <v>1</v>
      </c>
      <c r="D180" s="44">
        <f t="shared" si="42"/>
        <v>63108.409999999996</v>
      </c>
      <c r="E180" s="23">
        <f t="shared" si="43"/>
        <v>10415.9</v>
      </c>
      <c r="F180" s="23">
        <f t="shared" si="43"/>
        <v>8855.130000000001</v>
      </c>
      <c r="G180" s="23">
        <f t="shared" si="43"/>
        <v>13010.92</v>
      </c>
      <c r="H180" s="23">
        <f t="shared" si="43"/>
        <v>15559.36</v>
      </c>
      <c r="I180" s="23">
        <f t="shared" si="43"/>
        <v>15267.099999999999</v>
      </c>
    </row>
    <row r="181" spans="1:9" ht="30" customHeight="1" x14ac:dyDescent="0.3">
      <c r="A181" s="8"/>
      <c r="B181" s="11"/>
      <c r="C181" s="43" t="s">
        <v>6</v>
      </c>
      <c r="D181" s="44">
        <f t="shared" si="42"/>
        <v>455.4</v>
      </c>
      <c r="E181" s="23">
        <f>SUM(E141)</f>
        <v>385</v>
      </c>
      <c r="F181" s="23">
        <f>SUM(F141)</f>
        <v>4</v>
      </c>
      <c r="G181" s="23">
        <f>SUM(G141)</f>
        <v>46</v>
      </c>
      <c r="H181" s="23">
        <f>SUM(H141)</f>
        <v>4</v>
      </c>
      <c r="I181" s="23">
        <f>SUM(I141)</f>
        <v>16.399999999999999</v>
      </c>
    </row>
    <row r="182" spans="1:9" ht="21.9" hidden="1" customHeight="1" x14ac:dyDescent="0.3">
      <c r="A182" s="8"/>
      <c r="B182" s="11"/>
      <c r="C182" s="115" t="s">
        <v>14</v>
      </c>
      <c r="D182" s="44"/>
      <c r="E182" s="23"/>
      <c r="F182" s="23"/>
      <c r="G182" s="23"/>
      <c r="H182" s="23"/>
      <c r="I182" s="23"/>
    </row>
    <row r="183" spans="1:9" ht="16.350000000000001" customHeight="1" x14ac:dyDescent="0.25">
      <c r="A183" s="125" t="s">
        <v>2</v>
      </c>
      <c r="B183" s="125" t="s">
        <v>48</v>
      </c>
      <c r="C183" s="125" t="s">
        <v>0</v>
      </c>
      <c r="D183" s="125" t="s">
        <v>7</v>
      </c>
      <c r="E183" s="125"/>
      <c r="F183" s="125"/>
      <c r="G183" s="125"/>
      <c r="H183" s="125"/>
      <c r="I183" s="125"/>
    </row>
    <row r="184" spans="1:9" ht="19.5" customHeight="1" x14ac:dyDescent="0.25">
      <c r="A184" s="125"/>
      <c r="B184" s="125"/>
      <c r="C184" s="125"/>
      <c r="D184" s="125" t="s">
        <v>3</v>
      </c>
      <c r="E184" s="125" t="s">
        <v>4</v>
      </c>
      <c r="F184" s="125"/>
      <c r="G184" s="125"/>
      <c r="H184" s="125"/>
      <c r="I184" s="125"/>
    </row>
    <row r="185" spans="1:9" ht="15.9" customHeight="1" x14ac:dyDescent="0.25">
      <c r="A185" s="125"/>
      <c r="B185" s="125"/>
      <c r="C185" s="125"/>
      <c r="D185" s="125"/>
      <c r="E185" s="29">
        <v>2021</v>
      </c>
      <c r="F185" s="29">
        <v>2022</v>
      </c>
      <c r="G185" s="29">
        <v>2023</v>
      </c>
      <c r="H185" s="29">
        <v>2024</v>
      </c>
      <c r="I185" s="29">
        <v>2025</v>
      </c>
    </row>
    <row r="186" spans="1:9" ht="15" customHeight="1" x14ac:dyDescent="0.25">
      <c r="A186" s="40">
        <v>1</v>
      </c>
      <c r="B186" s="40">
        <v>2</v>
      </c>
      <c r="C186" s="40">
        <v>3</v>
      </c>
      <c r="D186" s="40">
        <v>4</v>
      </c>
      <c r="E186" s="40">
        <v>5</v>
      </c>
      <c r="F186" s="40">
        <v>6</v>
      </c>
      <c r="G186" s="40">
        <v>7</v>
      </c>
      <c r="H186" s="40">
        <v>8</v>
      </c>
      <c r="I186" s="40">
        <v>9</v>
      </c>
    </row>
    <row r="187" spans="1:9" ht="8.6999999999999993" customHeight="1" x14ac:dyDescent="0.25">
      <c r="A187" s="40"/>
      <c r="B187" s="41"/>
      <c r="C187" s="40"/>
      <c r="D187" s="40"/>
      <c r="E187" s="40"/>
      <c r="F187" s="40"/>
      <c r="G187" s="40"/>
      <c r="H187" s="40"/>
      <c r="I187" s="40"/>
    </row>
    <row r="188" spans="1:9" ht="41.7" customHeight="1" x14ac:dyDescent="0.25">
      <c r="A188" s="127" t="s">
        <v>29</v>
      </c>
      <c r="B188" s="127"/>
      <c r="C188" s="127"/>
      <c r="D188" s="127"/>
      <c r="E188" s="127"/>
      <c r="F188" s="127"/>
      <c r="G188" s="127"/>
      <c r="H188" s="127"/>
      <c r="I188" s="127"/>
    </row>
    <row r="189" spans="1:9" s="27" customFormat="1" ht="22.35" customHeight="1" x14ac:dyDescent="0.25">
      <c r="A189" s="124" t="s">
        <v>40</v>
      </c>
      <c r="B189" s="124"/>
      <c r="C189" s="124"/>
      <c r="D189" s="124"/>
      <c r="E189" s="124"/>
      <c r="F189" s="124"/>
      <c r="G189" s="124"/>
      <c r="H189" s="124"/>
      <c r="I189" s="141"/>
    </row>
    <row r="190" spans="1:9" s="27" customFormat="1" ht="11.7" customHeight="1" x14ac:dyDescent="0.3">
      <c r="A190" s="50"/>
      <c r="B190" s="51"/>
      <c r="C190" s="51"/>
      <c r="D190" s="67">
        <f>SUM(E190:I190)</f>
        <v>63650.2</v>
      </c>
      <c r="E190" s="68">
        <f>SUM(E191,E194,E197)</f>
        <v>11851.6</v>
      </c>
      <c r="F190" s="68">
        <f>SUM(F191,F194,F197)</f>
        <v>17716</v>
      </c>
      <c r="G190" s="68">
        <f>SUM(G191,G194,G197)</f>
        <v>17611.599999999999</v>
      </c>
      <c r="H190" s="68">
        <f>SUM(H191,H194,H197)</f>
        <v>7725</v>
      </c>
      <c r="I190" s="68">
        <f>SUM(I191,I194,I197)</f>
        <v>8746</v>
      </c>
    </row>
    <row r="191" spans="1:9" ht="46.8" x14ac:dyDescent="0.3">
      <c r="A191" s="135" t="s">
        <v>50</v>
      </c>
      <c r="B191" s="34" t="s">
        <v>8</v>
      </c>
      <c r="C191" s="43" t="s">
        <v>75</v>
      </c>
      <c r="D191" s="23">
        <f>SUM(E191:I191)</f>
        <v>41398.5</v>
      </c>
      <c r="E191" s="23">
        <f>SUM(E192:E193)</f>
        <v>9311.5</v>
      </c>
      <c r="F191" s="23">
        <f t="shared" ref="F191:I191" si="44">SUM(F192:F193)</f>
        <v>8927</v>
      </c>
      <c r="G191" s="23">
        <f t="shared" si="44"/>
        <v>9610</v>
      </c>
      <c r="H191" s="23">
        <f t="shared" si="44"/>
        <v>6535</v>
      </c>
      <c r="I191" s="23">
        <f t="shared" si="44"/>
        <v>7015</v>
      </c>
    </row>
    <row r="192" spans="1:9" ht="33" customHeight="1" x14ac:dyDescent="0.3">
      <c r="A192" s="136"/>
      <c r="B192" s="11"/>
      <c r="C192" s="43" t="s">
        <v>5</v>
      </c>
      <c r="D192" s="23">
        <f>SUM(E192:I192)</f>
        <v>20060</v>
      </c>
      <c r="E192" s="23">
        <v>6500</v>
      </c>
      <c r="F192" s="23">
        <v>6500</v>
      </c>
      <c r="G192" s="23">
        <v>6500</v>
      </c>
      <c r="H192" s="23">
        <v>560</v>
      </c>
      <c r="I192" s="23">
        <v>0</v>
      </c>
    </row>
    <row r="193" spans="1:9" ht="31.2" x14ac:dyDescent="0.3">
      <c r="A193" s="136"/>
      <c r="B193" s="11"/>
      <c r="C193" s="43" t="s">
        <v>1</v>
      </c>
      <c r="D193" s="23">
        <f>SUM(E193:I193)</f>
        <v>21338.5</v>
      </c>
      <c r="E193" s="23">
        <v>2811.5</v>
      </c>
      <c r="F193" s="23">
        <v>2427</v>
      </c>
      <c r="G193" s="23">
        <v>3110</v>
      </c>
      <c r="H193" s="23">
        <v>5975</v>
      </c>
      <c r="I193" s="23">
        <v>7015</v>
      </c>
    </row>
    <row r="194" spans="1:9" ht="51" customHeight="1" x14ac:dyDescent="0.3">
      <c r="A194" s="30" t="s">
        <v>51</v>
      </c>
      <c r="B194" s="34" t="s">
        <v>8</v>
      </c>
      <c r="C194" s="43" t="s">
        <v>75</v>
      </c>
      <c r="D194" s="23">
        <f>SUM(E194:I194)</f>
        <v>3466</v>
      </c>
      <c r="E194" s="23">
        <f>SUM(E195:E196)</f>
        <v>557</v>
      </c>
      <c r="F194" s="23">
        <f t="shared" ref="F194:I194" si="45">SUM(F195:F196)</f>
        <v>582</v>
      </c>
      <c r="G194" s="23">
        <f t="shared" si="45"/>
        <v>916</v>
      </c>
      <c r="H194" s="23">
        <f t="shared" si="45"/>
        <v>440</v>
      </c>
      <c r="I194" s="23">
        <f t="shared" si="45"/>
        <v>971</v>
      </c>
    </row>
    <row r="195" spans="1:9" ht="33" customHeight="1" x14ac:dyDescent="0.3">
      <c r="A195" s="57"/>
      <c r="B195" s="11"/>
      <c r="C195" s="43" t="s">
        <v>5</v>
      </c>
      <c r="D195" s="23"/>
      <c r="E195" s="23"/>
      <c r="F195" s="23"/>
      <c r="G195" s="23"/>
      <c r="H195" s="23"/>
      <c r="I195" s="23"/>
    </row>
    <row r="196" spans="1:9" ht="31.2" x14ac:dyDescent="0.3">
      <c r="A196" s="8"/>
      <c r="B196" s="11"/>
      <c r="C196" s="43" t="s">
        <v>1</v>
      </c>
      <c r="D196" s="23">
        <f>SUM(E196:I196)</f>
        <v>3466</v>
      </c>
      <c r="E196" s="23">
        <v>557</v>
      </c>
      <c r="F196" s="23">
        <v>582</v>
      </c>
      <c r="G196" s="23">
        <v>916</v>
      </c>
      <c r="H196" s="23">
        <v>440</v>
      </c>
      <c r="I196" s="23">
        <v>971</v>
      </c>
    </row>
    <row r="197" spans="1:9" ht="46.8" x14ac:dyDescent="0.3">
      <c r="A197" s="135" t="s">
        <v>41</v>
      </c>
      <c r="B197" s="34" t="s">
        <v>8</v>
      </c>
      <c r="C197" s="43" t="s">
        <v>75</v>
      </c>
      <c r="D197" s="23">
        <f>SUM(E197:I197)</f>
        <v>18785.7</v>
      </c>
      <c r="E197" s="23">
        <f>SUM(E198:E199)</f>
        <v>1983.1</v>
      </c>
      <c r="F197" s="23">
        <f t="shared" ref="F197:I197" si="46">SUM(F198:F199)</f>
        <v>8207</v>
      </c>
      <c r="G197" s="23">
        <f t="shared" si="46"/>
        <v>7085.6</v>
      </c>
      <c r="H197" s="23">
        <f t="shared" si="46"/>
        <v>750</v>
      </c>
      <c r="I197" s="23">
        <f t="shared" si="46"/>
        <v>760</v>
      </c>
    </row>
    <row r="198" spans="1:9" ht="33" customHeight="1" x14ac:dyDescent="0.3">
      <c r="A198" s="136"/>
      <c r="B198" s="11"/>
      <c r="C198" s="43" t="s">
        <v>5</v>
      </c>
      <c r="D198" s="23">
        <f t="shared" ref="D198:D199" si="47">SUM(E198:I198)</f>
        <v>61.7</v>
      </c>
      <c r="E198" s="23">
        <v>19.100000000000001</v>
      </c>
      <c r="F198" s="23">
        <v>10</v>
      </c>
      <c r="G198" s="23">
        <v>9.6</v>
      </c>
      <c r="H198" s="23">
        <v>9</v>
      </c>
      <c r="I198" s="23">
        <v>14</v>
      </c>
    </row>
    <row r="199" spans="1:9" ht="42" customHeight="1" x14ac:dyDescent="0.3">
      <c r="A199" s="136"/>
      <c r="B199" s="11"/>
      <c r="C199" s="43" t="s">
        <v>1</v>
      </c>
      <c r="D199" s="23">
        <f t="shared" si="47"/>
        <v>18724</v>
      </c>
      <c r="E199" s="23">
        <v>1964</v>
      </c>
      <c r="F199" s="23">
        <v>8197</v>
      </c>
      <c r="G199" s="23">
        <v>7076</v>
      </c>
      <c r="H199" s="23">
        <v>741</v>
      </c>
      <c r="I199" s="23">
        <v>746</v>
      </c>
    </row>
    <row r="200" spans="1:9" ht="16.350000000000001" customHeight="1" x14ac:dyDescent="0.25">
      <c r="A200" s="125" t="s">
        <v>2</v>
      </c>
      <c r="B200" s="125" t="s">
        <v>48</v>
      </c>
      <c r="C200" s="125" t="s">
        <v>0</v>
      </c>
      <c r="D200" s="125" t="s">
        <v>7</v>
      </c>
      <c r="E200" s="125"/>
      <c r="F200" s="125"/>
      <c r="G200" s="125"/>
      <c r="H200" s="125"/>
      <c r="I200" s="125"/>
    </row>
    <row r="201" spans="1:9" ht="19.5" customHeight="1" x14ac:dyDescent="0.25">
      <c r="A201" s="125"/>
      <c r="B201" s="125"/>
      <c r="C201" s="125"/>
      <c r="D201" s="125" t="s">
        <v>3</v>
      </c>
      <c r="E201" s="125" t="s">
        <v>4</v>
      </c>
      <c r="F201" s="125"/>
      <c r="G201" s="125"/>
      <c r="H201" s="125"/>
      <c r="I201" s="125"/>
    </row>
    <row r="202" spans="1:9" ht="15.9" customHeight="1" x14ac:dyDescent="0.25">
      <c r="A202" s="125"/>
      <c r="B202" s="125"/>
      <c r="C202" s="125"/>
      <c r="D202" s="125"/>
      <c r="E202" s="29">
        <v>2021</v>
      </c>
      <c r="F202" s="29">
        <v>2022</v>
      </c>
      <c r="G202" s="29">
        <v>2023</v>
      </c>
      <c r="H202" s="29">
        <v>2024</v>
      </c>
      <c r="I202" s="29">
        <v>2025</v>
      </c>
    </row>
    <row r="203" spans="1:9" ht="15" customHeight="1" x14ac:dyDescent="0.25">
      <c r="A203" s="29">
        <v>1</v>
      </c>
      <c r="B203" s="40">
        <v>2</v>
      </c>
      <c r="C203" s="40">
        <v>3</v>
      </c>
      <c r="D203" s="40">
        <v>4</v>
      </c>
      <c r="E203" s="40">
        <v>5</v>
      </c>
      <c r="F203" s="40">
        <v>6</v>
      </c>
      <c r="G203" s="40">
        <v>7</v>
      </c>
      <c r="H203" s="40">
        <v>8</v>
      </c>
      <c r="I203" s="40">
        <v>9</v>
      </c>
    </row>
    <row r="204" spans="1:9" ht="8.6999999999999993" customHeight="1" x14ac:dyDescent="0.25">
      <c r="A204" s="40"/>
      <c r="B204" s="41"/>
      <c r="C204" s="40"/>
      <c r="D204" s="40"/>
      <c r="E204" s="40"/>
      <c r="F204" s="40"/>
      <c r="G204" s="40"/>
      <c r="H204" s="40"/>
      <c r="I204" s="40"/>
    </row>
    <row r="205" spans="1:9" s="26" customFormat="1" ht="29.1" customHeight="1" x14ac:dyDescent="0.25">
      <c r="A205" s="124" t="s">
        <v>42</v>
      </c>
      <c r="B205" s="124"/>
      <c r="C205" s="124"/>
      <c r="D205" s="124"/>
      <c r="E205" s="124"/>
      <c r="F205" s="124"/>
      <c r="G205" s="124"/>
      <c r="H205" s="124"/>
      <c r="I205" s="141"/>
    </row>
    <row r="206" spans="1:9" s="27" customFormat="1" ht="19.649999999999999" customHeight="1" x14ac:dyDescent="0.3">
      <c r="A206" s="55"/>
      <c r="B206" s="55"/>
      <c r="C206" s="55"/>
      <c r="D206" s="67">
        <f>SUM(E206:I206)</f>
        <v>33945.03</v>
      </c>
      <c r="E206" s="68">
        <f>SUM(E207,E212,E215,E224,E227,E230)</f>
        <v>7454.7199999999993</v>
      </c>
      <c r="F206" s="68">
        <f>SUM(F207,F212,F215,F224,F227,F230)</f>
        <v>6692.01</v>
      </c>
      <c r="G206" s="68">
        <f>SUM(G207,G212,G215,G224,G227,G230)</f>
        <v>6157.5499999999993</v>
      </c>
      <c r="H206" s="68">
        <f>SUM(H207,H212,H215,H224,H227,H230)</f>
        <v>6444.7000000000007</v>
      </c>
      <c r="I206" s="68">
        <f>SUM(I207,I212,I215,I224,I227,I230)</f>
        <v>7196.05</v>
      </c>
    </row>
    <row r="207" spans="1:9" ht="46.8" x14ac:dyDescent="0.3">
      <c r="A207" s="135" t="s">
        <v>43</v>
      </c>
      <c r="B207" s="34" t="s">
        <v>8</v>
      </c>
      <c r="C207" s="43" t="s">
        <v>75</v>
      </c>
      <c r="D207" s="23">
        <f>SUM(D208:D210)</f>
        <v>5861</v>
      </c>
      <c r="E207" s="23">
        <f>SUM(E208:E210)</f>
        <v>1537.1</v>
      </c>
      <c r="F207" s="23">
        <f t="shared" ref="F207:I207" si="48">SUM(F208:F210)</f>
        <v>975.3</v>
      </c>
      <c r="G207" s="23">
        <f t="shared" si="48"/>
        <v>1037.5999999999999</v>
      </c>
      <c r="H207" s="23">
        <f t="shared" si="48"/>
        <v>1109</v>
      </c>
      <c r="I207" s="23">
        <f t="shared" si="48"/>
        <v>1202</v>
      </c>
    </row>
    <row r="208" spans="1:9" ht="30.75" customHeight="1" x14ac:dyDescent="0.3">
      <c r="A208" s="136"/>
      <c r="B208" s="11"/>
      <c r="C208" s="43" t="s">
        <v>5</v>
      </c>
      <c r="D208" s="23"/>
      <c r="E208" s="23"/>
      <c r="F208" s="23"/>
      <c r="G208" s="23"/>
      <c r="H208" s="23"/>
      <c r="I208" s="23"/>
    </row>
    <row r="209" spans="1:9" ht="31.2" x14ac:dyDescent="0.3">
      <c r="A209" s="8"/>
      <c r="B209" s="11"/>
      <c r="C209" s="43" t="s">
        <v>1</v>
      </c>
      <c r="D209" s="23"/>
      <c r="E209" s="23"/>
      <c r="F209" s="23"/>
      <c r="G209" s="23"/>
      <c r="H209" s="23"/>
      <c r="I209" s="23"/>
    </row>
    <row r="210" spans="1:9" ht="15.6" x14ac:dyDescent="0.3">
      <c r="A210" s="8"/>
      <c r="B210" s="11"/>
      <c r="C210" s="43" t="s">
        <v>6</v>
      </c>
      <c r="D210" s="23">
        <f>SUM(E210:I210)</f>
        <v>5861</v>
      </c>
      <c r="E210" s="23">
        <v>1537.1</v>
      </c>
      <c r="F210" s="23">
        <v>975.3</v>
      </c>
      <c r="G210" s="23">
        <v>1037.5999999999999</v>
      </c>
      <c r="H210" s="23">
        <v>1109</v>
      </c>
      <c r="I210" s="23">
        <v>1202</v>
      </c>
    </row>
    <row r="211" spans="1:9" s="69" customFormat="1" ht="15.6" x14ac:dyDescent="0.3">
      <c r="A211" s="8"/>
      <c r="B211" s="11"/>
      <c r="C211" s="43"/>
      <c r="D211" s="23"/>
      <c r="E211" s="23"/>
      <c r="F211" s="23"/>
      <c r="G211" s="23"/>
      <c r="H211" s="23"/>
      <c r="I211" s="23"/>
    </row>
    <row r="212" spans="1:9" ht="49.35" customHeight="1" x14ac:dyDescent="0.3">
      <c r="A212" s="135" t="s">
        <v>44</v>
      </c>
      <c r="B212" s="34" t="s">
        <v>8</v>
      </c>
      <c r="C212" s="43" t="s">
        <v>75</v>
      </c>
      <c r="D212" s="23">
        <f>SUM(E212:I212)</f>
        <v>2143.0300000000002</v>
      </c>
      <c r="E212" s="23">
        <f>SUM(E213:E214)</f>
        <v>305.94</v>
      </c>
      <c r="F212" s="23">
        <f>SUM(F213:F214)</f>
        <v>502.27</v>
      </c>
      <c r="G212" s="23">
        <f>SUM(G213:G214)</f>
        <v>399</v>
      </c>
      <c r="H212" s="23">
        <f>SUM(H213:H214)</f>
        <v>360.43</v>
      </c>
      <c r="I212" s="23">
        <f>SUM(I213:I214)</f>
        <v>575.39</v>
      </c>
    </row>
    <row r="213" spans="1:9" ht="32.1" customHeight="1" x14ac:dyDescent="0.3">
      <c r="A213" s="154"/>
      <c r="B213" s="11"/>
      <c r="C213" s="43" t="s">
        <v>5</v>
      </c>
      <c r="D213" s="23">
        <f>SUM(E213:I213)</f>
        <v>2143.0300000000002</v>
      </c>
      <c r="E213" s="23">
        <v>305.94</v>
      </c>
      <c r="F213" s="23">
        <v>502.27</v>
      </c>
      <c r="G213" s="23">
        <v>399</v>
      </c>
      <c r="H213" s="23">
        <v>360.43</v>
      </c>
      <c r="I213" s="23">
        <v>575.39</v>
      </c>
    </row>
    <row r="214" spans="1:9" ht="29.7" customHeight="1" x14ac:dyDescent="0.3">
      <c r="A214" s="8"/>
      <c r="B214" s="11"/>
      <c r="C214" s="43" t="s">
        <v>1</v>
      </c>
      <c r="D214" s="23"/>
      <c r="E214" s="23"/>
      <c r="F214" s="23"/>
      <c r="G214" s="23"/>
      <c r="H214" s="23"/>
      <c r="I214" s="23"/>
    </row>
    <row r="215" spans="1:9" ht="46.8" x14ac:dyDescent="0.3">
      <c r="A215" s="135" t="s">
        <v>45</v>
      </c>
      <c r="B215" s="34" t="s">
        <v>8</v>
      </c>
      <c r="C215" s="43" t="s">
        <v>75</v>
      </c>
      <c r="D215" s="23">
        <f>SUM(E215:I215)</f>
        <v>4044.8</v>
      </c>
      <c r="E215" s="23">
        <f>SUM(E216:E217)</f>
        <v>790.6</v>
      </c>
      <c r="F215" s="23">
        <f t="shared" ref="F215:I215" si="49">SUM(F216:F217)</f>
        <v>655.20000000000005</v>
      </c>
      <c r="G215" s="23">
        <f t="shared" si="49"/>
        <v>721.8</v>
      </c>
      <c r="H215" s="23">
        <f t="shared" si="49"/>
        <v>797</v>
      </c>
      <c r="I215" s="23">
        <f t="shared" si="49"/>
        <v>1080.2</v>
      </c>
    </row>
    <row r="216" spans="1:9" ht="30.75" customHeight="1" x14ac:dyDescent="0.3">
      <c r="A216" s="136"/>
      <c r="B216" s="11"/>
      <c r="C216" s="43" t="s">
        <v>5</v>
      </c>
      <c r="D216" s="23">
        <f>SUM(E216:I216)</f>
        <v>4044.8</v>
      </c>
      <c r="E216" s="23">
        <v>790.6</v>
      </c>
      <c r="F216" s="23">
        <v>655.20000000000005</v>
      </c>
      <c r="G216" s="23">
        <v>721.8</v>
      </c>
      <c r="H216" s="23">
        <v>797</v>
      </c>
      <c r="I216" s="23">
        <v>1080.2</v>
      </c>
    </row>
    <row r="217" spans="1:9" ht="31.2" x14ac:dyDescent="0.3">
      <c r="A217" s="8"/>
      <c r="B217" s="11"/>
      <c r="C217" s="43" t="s">
        <v>1</v>
      </c>
      <c r="D217" s="23"/>
      <c r="E217" s="23"/>
      <c r="F217" s="23"/>
      <c r="G217" s="23"/>
      <c r="H217" s="23"/>
      <c r="I217" s="23"/>
    </row>
    <row r="218" spans="1:9" ht="15.6" x14ac:dyDescent="0.3">
      <c r="A218" s="8"/>
      <c r="B218" s="11"/>
      <c r="C218" s="30"/>
      <c r="D218" s="23"/>
      <c r="E218" s="23"/>
      <c r="F218" s="23"/>
      <c r="G218" s="23"/>
      <c r="H218" s="23"/>
      <c r="I218" s="23"/>
    </row>
    <row r="219" spans="1:9" ht="16.350000000000001" customHeight="1" x14ac:dyDescent="0.25">
      <c r="A219" s="125" t="s">
        <v>2</v>
      </c>
      <c r="B219" s="125" t="s">
        <v>48</v>
      </c>
      <c r="C219" s="125" t="s">
        <v>0</v>
      </c>
      <c r="D219" s="125" t="s">
        <v>7</v>
      </c>
      <c r="E219" s="125"/>
      <c r="F219" s="125"/>
      <c r="G219" s="125"/>
      <c r="H219" s="125"/>
      <c r="I219" s="125"/>
    </row>
    <row r="220" spans="1:9" ht="19.5" customHeight="1" x14ac:dyDescent="0.25">
      <c r="A220" s="125"/>
      <c r="B220" s="125"/>
      <c r="C220" s="125"/>
      <c r="D220" s="125" t="s">
        <v>3</v>
      </c>
      <c r="E220" s="125" t="s">
        <v>4</v>
      </c>
      <c r="F220" s="125"/>
      <c r="G220" s="125"/>
      <c r="H220" s="125"/>
      <c r="I220" s="125"/>
    </row>
    <row r="221" spans="1:9" ht="15.9" customHeight="1" x14ac:dyDescent="0.25">
      <c r="A221" s="125"/>
      <c r="B221" s="125"/>
      <c r="C221" s="125"/>
      <c r="D221" s="125"/>
      <c r="E221" s="29">
        <v>2021</v>
      </c>
      <c r="F221" s="29">
        <v>2022</v>
      </c>
      <c r="G221" s="29">
        <v>2023</v>
      </c>
      <c r="H221" s="29">
        <v>2024</v>
      </c>
      <c r="I221" s="29">
        <v>2025</v>
      </c>
    </row>
    <row r="222" spans="1:9" ht="15" customHeight="1" x14ac:dyDescent="0.25">
      <c r="A222" s="29">
        <v>1</v>
      </c>
      <c r="B222" s="40">
        <v>2</v>
      </c>
      <c r="C222" s="40">
        <v>3</v>
      </c>
      <c r="D222" s="40">
        <v>4</v>
      </c>
      <c r="E222" s="40">
        <v>5</v>
      </c>
      <c r="F222" s="40">
        <v>6</v>
      </c>
      <c r="G222" s="40">
        <v>7</v>
      </c>
      <c r="H222" s="40">
        <v>8</v>
      </c>
      <c r="I222" s="40">
        <v>9</v>
      </c>
    </row>
    <row r="223" spans="1:9" ht="8.6999999999999993" customHeight="1" x14ac:dyDescent="0.25">
      <c r="A223" s="40"/>
      <c r="B223" s="41"/>
      <c r="C223" s="40"/>
      <c r="D223" s="40"/>
      <c r="E223" s="40"/>
      <c r="F223" s="40"/>
      <c r="G223" s="40"/>
      <c r="H223" s="40"/>
      <c r="I223" s="40"/>
    </row>
    <row r="224" spans="1:9" ht="46.8" x14ac:dyDescent="0.3">
      <c r="A224" s="135" t="s">
        <v>89</v>
      </c>
      <c r="B224" s="34" t="s">
        <v>8</v>
      </c>
      <c r="C224" s="43" t="s">
        <v>75</v>
      </c>
      <c r="D224" s="23">
        <f>SUM(D225:D226)</f>
        <v>2774.2000000000003</v>
      </c>
      <c r="E224" s="23">
        <f>SUM(E225:E226)</f>
        <v>576.57999999999993</v>
      </c>
      <c r="F224" s="23">
        <f t="shared" ref="F224:I224" si="50">SUM(F225:F226)</f>
        <v>531.07999999999993</v>
      </c>
      <c r="G224" s="23">
        <f t="shared" si="50"/>
        <v>605.97</v>
      </c>
      <c r="H224" s="23">
        <f t="shared" si="50"/>
        <v>532.27</v>
      </c>
      <c r="I224" s="23">
        <f t="shared" si="50"/>
        <v>528.29999999999995</v>
      </c>
    </row>
    <row r="225" spans="1:9" ht="30.75" customHeight="1" x14ac:dyDescent="0.3">
      <c r="A225" s="136"/>
      <c r="B225" s="11"/>
      <c r="C225" s="43" t="s">
        <v>5</v>
      </c>
      <c r="D225" s="23">
        <f t="shared" ref="D225:D231" si="51">SUM(E225:I225)</f>
        <v>2384.2000000000003</v>
      </c>
      <c r="E225" s="23">
        <v>506.58</v>
      </c>
      <c r="F225" s="23">
        <v>456.08</v>
      </c>
      <c r="G225" s="23">
        <v>525.97</v>
      </c>
      <c r="H225" s="23">
        <v>452.27</v>
      </c>
      <c r="I225" s="23">
        <v>443.3</v>
      </c>
    </row>
    <row r="226" spans="1:9" ht="31.2" x14ac:dyDescent="0.3">
      <c r="A226" s="8"/>
      <c r="B226" s="11"/>
      <c r="C226" s="43" t="s">
        <v>1</v>
      </c>
      <c r="D226" s="23">
        <f t="shared" si="51"/>
        <v>390</v>
      </c>
      <c r="E226" s="23">
        <v>70</v>
      </c>
      <c r="F226" s="23">
        <v>75</v>
      </c>
      <c r="G226" s="23">
        <v>80</v>
      </c>
      <c r="H226" s="23">
        <v>80</v>
      </c>
      <c r="I226" s="23">
        <v>85</v>
      </c>
    </row>
    <row r="227" spans="1:9" ht="46.8" x14ac:dyDescent="0.3">
      <c r="A227" s="135" t="s">
        <v>46</v>
      </c>
      <c r="B227" s="34" t="s">
        <v>8</v>
      </c>
      <c r="C227" s="43" t="s">
        <v>75</v>
      </c>
      <c r="D227" s="23">
        <f t="shared" si="51"/>
        <v>2412</v>
      </c>
      <c r="E227" s="23">
        <f>SUM(E228:E229)</f>
        <v>1191</v>
      </c>
      <c r="F227" s="23">
        <f t="shared" ref="F227:I227" si="52">SUM(F228:F229)</f>
        <v>836</v>
      </c>
      <c r="G227" s="23">
        <f t="shared" si="52"/>
        <v>57</v>
      </c>
      <c r="H227" s="23">
        <f t="shared" si="52"/>
        <v>160</v>
      </c>
      <c r="I227" s="23">
        <f t="shared" si="52"/>
        <v>168</v>
      </c>
    </row>
    <row r="228" spans="1:9" ht="30.75" customHeight="1" x14ac:dyDescent="0.3">
      <c r="A228" s="136"/>
      <c r="B228" s="11"/>
      <c r="C228" s="43" t="s">
        <v>5</v>
      </c>
      <c r="D228" s="23">
        <f t="shared" si="51"/>
        <v>1012</v>
      </c>
      <c r="E228" s="23">
        <v>491</v>
      </c>
      <c r="F228" s="23">
        <v>136</v>
      </c>
      <c r="G228" s="23">
        <v>57</v>
      </c>
      <c r="H228" s="23">
        <v>160</v>
      </c>
      <c r="I228" s="23">
        <v>168</v>
      </c>
    </row>
    <row r="229" spans="1:9" ht="31.65" customHeight="1" x14ac:dyDescent="0.3">
      <c r="A229" s="8"/>
      <c r="B229" s="11"/>
      <c r="C229" s="43" t="s">
        <v>1</v>
      </c>
      <c r="D229" s="23">
        <f t="shared" si="51"/>
        <v>1400</v>
      </c>
      <c r="E229" s="23">
        <v>700</v>
      </c>
      <c r="F229" s="23">
        <v>700</v>
      </c>
      <c r="G229" s="23">
        <v>0</v>
      </c>
      <c r="H229" s="23">
        <v>0</v>
      </c>
      <c r="I229" s="23">
        <v>0</v>
      </c>
    </row>
    <row r="230" spans="1:9" ht="55.5" customHeight="1" x14ac:dyDescent="0.3">
      <c r="A230" s="30" t="s">
        <v>47</v>
      </c>
      <c r="B230" s="34" t="s">
        <v>8</v>
      </c>
      <c r="C230" s="43" t="s">
        <v>75</v>
      </c>
      <c r="D230" s="23">
        <f t="shared" si="51"/>
        <v>16710</v>
      </c>
      <c r="E230" s="23">
        <f>SUM(E231)</f>
        <v>3053.5</v>
      </c>
      <c r="F230" s="23">
        <f t="shared" ref="F230:I230" si="53">SUM(F231)</f>
        <v>3192.16</v>
      </c>
      <c r="G230" s="23">
        <f t="shared" si="53"/>
        <v>3336.18</v>
      </c>
      <c r="H230" s="23">
        <f t="shared" si="53"/>
        <v>3486</v>
      </c>
      <c r="I230" s="23">
        <f t="shared" si="53"/>
        <v>3642.16</v>
      </c>
    </row>
    <row r="231" spans="1:9" ht="37.5" customHeight="1" x14ac:dyDescent="0.3">
      <c r="A231" s="57"/>
      <c r="B231" s="11"/>
      <c r="C231" s="43" t="s">
        <v>5</v>
      </c>
      <c r="D231" s="23">
        <f t="shared" si="51"/>
        <v>16710</v>
      </c>
      <c r="E231" s="23">
        <v>3053.5</v>
      </c>
      <c r="F231" s="23">
        <v>3192.16</v>
      </c>
      <c r="G231" s="23">
        <v>3336.18</v>
      </c>
      <c r="H231" s="23">
        <v>3486</v>
      </c>
      <c r="I231" s="23">
        <v>3642.16</v>
      </c>
    </row>
    <row r="232" spans="1:9" ht="39" customHeight="1" x14ac:dyDescent="0.25">
      <c r="A232" s="124" t="s">
        <v>95</v>
      </c>
      <c r="B232" s="124"/>
      <c r="C232" s="124"/>
      <c r="D232" s="124"/>
      <c r="E232" s="124"/>
      <c r="F232" s="124"/>
      <c r="G232" s="124"/>
      <c r="H232" s="124"/>
      <c r="I232" s="141"/>
    </row>
    <row r="233" spans="1:9" ht="51" customHeight="1" x14ac:dyDescent="0.3">
      <c r="A233" s="135" t="s">
        <v>90</v>
      </c>
      <c r="B233" s="34" t="s">
        <v>8</v>
      </c>
      <c r="C233" s="43" t="s">
        <v>75</v>
      </c>
      <c r="D233" s="23">
        <f>SUM(E233:I233)</f>
        <v>107732.39</v>
      </c>
      <c r="E233" s="23">
        <f>SUM(E234,E240)</f>
        <v>20624.89</v>
      </c>
      <c r="F233" s="23">
        <f t="shared" ref="F233:I233" si="54">SUM(F234,F240)</f>
        <v>19324.7</v>
      </c>
      <c r="G233" s="23">
        <f t="shared" si="54"/>
        <v>20059.900000000001</v>
      </c>
      <c r="H233" s="23">
        <f t="shared" si="54"/>
        <v>24067.149999999998</v>
      </c>
      <c r="I233" s="23">
        <f t="shared" si="54"/>
        <v>23655.75</v>
      </c>
    </row>
    <row r="234" spans="1:9" ht="33" customHeight="1" x14ac:dyDescent="0.3">
      <c r="A234" s="136"/>
      <c r="B234" s="12"/>
      <c r="C234" s="60" t="s">
        <v>5</v>
      </c>
      <c r="D234" s="23">
        <f>SUM(E234:I234)</f>
        <v>32903.589999999997</v>
      </c>
      <c r="E234" s="23">
        <v>6715.39</v>
      </c>
      <c r="F234" s="23">
        <v>5903.45</v>
      </c>
      <c r="G234" s="23">
        <v>6252.9</v>
      </c>
      <c r="H234" s="23">
        <v>6647.55</v>
      </c>
      <c r="I234" s="23">
        <v>7384.3</v>
      </c>
    </row>
    <row r="235" spans="1:9" ht="16.350000000000001" customHeight="1" x14ac:dyDescent="0.25">
      <c r="A235" s="125" t="s">
        <v>2</v>
      </c>
      <c r="B235" s="125" t="s">
        <v>48</v>
      </c>
      <c r="C235" s="125" t="s">
        <v>0</v>
      </c>
      <c r="D235" s="125" t="s">
        <v>7</v>
      </c>
      <c r="E235" s="125"/>
      <c r="F235" s="125"/>
      <c r="G235" s="125"/>
      <c r="H235" s="125"/>
      <c r="I235" s="125"/>
    </row>
    <row r="236" spans="1:9" ht="19.5" customHeight="1" x14ac:dyDescent="0.25">
      <c r="A236" s="125"/>
      <c r="B236" s="125"/>
      <c r="C236" s="125"/>
      <c r="D236" s="125" t="s">
        <v>3</v>
      </c>
      <c r="E236" s="125" t="s">
        <v>4</v>
      </c>
      <c r="F236" s="125"/>
      <c r="G236" s="125"/>
      <c r="H236" s="125"/>
      <c r="I236" s="125"/>
    </row>
    <row r="237" spans="1:9" ht="15.9" customHeight="1" x14ac:dyDescent="0.25">
      <c r="A237" s="125"/>
      <c r="B237" s="125"/>
      <c r="C237" s="125"/>
      <c r="D237" s="125"/>
      <c r="E237" s="29">
        <v>2021</v>
      </c>
      <c r="F237" s="29">
        <v>2022</v>
      </c>
      <c r="G237" s="29">
        <v>2023</v>
      </c>
      <c r="H237" s="29">
        <v>2024</v>
      </c>
      <c r="I237" s="29">
        <v>2025</v>
      </c>
    </row>
    <row r="238" spans="1:9" ht="15" customHeight="1" x14ac:dyDescent="0.25">
      <c r="A238" s="40">
        <v>1</v>
      </c>
      <c r="B238" s="40">
        <v>2</v>
      </c>
      <c r="C238" s="40">
        <v>3</v>
      </c>
      <c r="D238" s="40">
        <v>4</v>
      </c>
      <c r="E238" s="40">
        <v>5</v>
      </c>
      <c r="F238" s="40">
        <v>6</v>
      </c>
      <c r="G238" s="40">
        <v>7</v>
      </c>
      <c r="H238" s="40">
        <v>8</v>
      </c>
      <c r="I238" s="40">
        <v>9</v>
      </c>
    </row>
    <row r="239" spans="1:9" ht="9" customHeight="1" x14ac:dyDescent="0.25">
      <c r="A239" s="40"/>
      <c r="B239" s="41"/>
      <c r="C239" s="40"/>
      <c r="D239" s="40"/>
      <c r="E239" s="40"/>
      <c r="F239" s="40"/>
      <c r="G239" s="40"/>
      <c r="H239" s="40"/>
      <c r="I239" s="40"/>
    </row>
    <row r="240" spans="1:9" ht="26.7" customHeight="1" x14ac:dyDescent="0.3">
      <c r="A240" s="9"/>
      <c r="B240" s="12"/>
      <c r="C240" s="60" t="s">
        <v>1</v>
      </c>
      <c r="D240" s="23">
        <f>SUM(E240:I240)</f>
        <v>74828.800000000003</v>
      </c>
      <c r="E240" s="23">
        <v>13909.5</v>
      </c>
      <c r="F240" s="23">
        <v>13421.25</v>
      </c>
      <c r="G240" s="23">
        <v>13807</v>
      </c>
      <c r="H240" s="23">
        <v>17419.599999999999</v>
      </c>
      <c r="I240" s="23">
        <v>16271.45</v>
      </c>
    </row>
    <row r="241" spans="1:9" ht="54.45" customHeight="1" x14ac:dyDescent="0.3">
      <c r="A241" s="135" t="s">
        <v>74</v>
      </c>
      <c r="B241" s="34" t="s">
        <v>8</v>
      </c>
      <c r="C241" s="43" t="s">
        <v>75</v>
      </c>
      <c r="D241" s="23">
        <f>SUM(E241:I241)</f>
        <v>141542.29999999999</v>
      </c>
      <c r="E241" s="23">
        <f>SUM(E242:E243)</f>
        <v>26793</v>
      </c>
      <c r="F241" s="23">
        <f t="shared" ref="F241:I241" si="55">SUM(F242:F243)</f>
        <v>28860.5</v>
      </c>
      <c r="G241" s="23">
        <f t="shared" si="55"/>
        <v>29515</v>
      </c>
      <c r="H241" s="23">
        <f t="shared" si="55"/>
        <v>26697.8</v>
      </c>
      <c r="I241" s="23">
        <f t="shared" si="55"/>
        <v>29676</v>
      </c>
    </row>
    <row r="242" spans="1:9" ht="30" customHeight="1" x14ac:dyDescent="0.3">
      <c r="A242" s="136"/>
      <c r="B242" s="12"/>
      <c r="C242" s="60" t="s">
        <v>5</v>
      </c>
      <c r="D242" s="23"/>
      <c r="E242" s="23"/>
      <c r="F242" s="23"/>
      <c r="G242" s="23"/>
      <c r="H242" s="23"/>
      <c r="I242" s="23"/>
    </row>
    <row r="243" spans="1:9" ht="27.75" customHeight="1" x14ac:dyDescent="0.3">
      <c r="A243" s="9"/>
      <c r="B243" s="12"/>
      <c r="C243" s="60" t="s">
        <v>1</v>
      </c>
      <c r="D243" s="23">
        <f>SUM(E243:I243)</f>
        <v>141542.29999999999</v>
      </c>
      <c r="E243" s="23">
        <v>26793</v>
      </c>
      <c r="F243" s="23">
        <v>28860.5</v>
      </c>
      <c r="G243" s="23">
        <v>29515</v>
      </c>
      <c r="H243" s="23">
        <v>26697.8</v>
      </c>
      <c r="I243" s="23">
        <v>29676</v>
      </c>
    </row>
    <row r="244" spans="1:9" s="72" customFormat="1" ht="31.5" customHeight="1" x14ac:dyDescent="0.25">
      <c r="A244" s="151" t="s">
        <v>96</v>
      </c>
      <c r="B244" s="152"/>
      <c r="C244" s="152"/>
      <c r="D244" s="152"/>
      <c r="E244" s="152"/>
      <c r="F244" s="152"/>
      <c r="G244" s="152"/>
      <c r="H244" s="152"/>
      <c r="I244" s="152"/>
    </row>
    <row r="245" spans="1:9" ht="53.25" customHeight="1" x14ac:dyDescent="0.3">
      <c r="A245" s="144" t="s">
        <v>97</v>
      </c>
      <c r="B245" s="34" t="s">
        <v>8</v>
      </c>
      <c r="C245" s="43" t="s">
        <v>75</v>
      </c>
      <c r="D245" s="23">
        <f>SUM(E245:I245)</f>
        <v>265976.38</v>
      </c>
      <c r="E245" s="23">
        <f>SUM(E246:E247)</f>
        <v>45551.199999999997</v>
      </c>
      <c r="F245" s="23">
        <f>SUM(F246:F247)</f>
        <v>49989.89</v>
      </c>
      <c r="G245" s="23">
        <f>SUM(G246:G247)</f>
        <v>47999.26</v>
      </c>
      <c r="H245" s="23">
        <f>SUM(H246:H247)</f>
        <v>51974.2</v>
      </c>
      <c r="I245" s="23">
        <f>SUM(I246:I247)</f>
        <v>70461.83</v>
      </c>
    </row>
    <row r="246" spans="1:9" ht="33" customHeight="1" x14ac:dyDescent="0.3">
      <c r="A246" s="136"/>
      <c r="B246" s="12"/>
      <c r="C246" s="60" t="s">
        <v>5</v>
      </c>
      <c r="D246" s="23"/>
      <c r="E246" s="23"/>
      <c r="F246" s="23"/>
      <c r="G246" s="23"/>
      <c r="H246" s="23"/>
      <c r="I246" s="23"/>
    </row>
    <row r="247" spans="1:9" ht="38.1" customHeight="1" x14ac:dyDescent="0.3">
      <c r="A247" s="136"/>
      <c r="B247" s="12"/>
      <c r="C247" s="60" t="s">
        <v>1</v>
      </c>
      <c r="D247" s="23">
        <f>SUM(E247:I247)</f>
        <v>265976.38</v>
      </c>
      <c r="E247" s="23">
        <v>45551.199999999997</v>
      </c>
      <c r="F247" s="23">
        <v>49989.89</v>
      </c>
      <c r="G247" s="23">
        <v>47999.26</v>
      </c>
      <c r="H247" s="23">
        <v>51974.2</v>
      </c>
      <c r="I247" s="23">
        <v>70461.83</v>
      </c>
    </row>
    <row r="248" spans="1:9" ht="46.8" x14ac:dyDescent="0.3">
      <c r="A248" s="135" t="s">
        <v>98</v>
      </c>
      <c r="B248" s="34" t="s">
        <v>8</v>
      </c>
      <c r="C248" s="43" t="s">
        <v>75</v>
      </c>
      <c r="D248" s="44">
        <f>SUM(E248:I248)</f>
        <v>6650</v>
      </c>
      <c r="E248" s="44">
        <f>SUM(E249:E250)</f>
        <v>2030</v>
      </c>
      <c r="F248" s="44">
        <f t="shared" ref="F248:I248" si="56">SUM(F249:F250)</f>
        <v>1240</v>
      </c>
      <c r="G248" s="44">
        <f t="shared" si="56"/>
        <v>875</v>
      </c>
      <c r="H248" s="44">
        <f t="shared" si="56"/>
        <v>280</v>
      </c>
      <c r="I248" s="44">
        <f t="shared" si="56"/>
        <v>2225</v>
      </c>
    </row>
    <row r="249" spans="1:9" ht="33" customHeight="1" x14ac:dyDescent="0.3">
      <c r="A249" s="136"/>
      <c r="B249" s="11"/>
      <c r="C249" s="43" t="s">
        <v>5</v>
      </c>
      <c r="D249" s="44"/>
      <c r="E249" s="44"/>
      <c r="F249" s="44"/>
      <c r="G249" s="44"/>
      <c r="H249" s="44"/>
      <c r="I249" s="44"/>
    </row>
    <row r="250" spans="1:9" ht="39" customHeight="1" x14ac:dyDescent="0.3">
      <c r="A250" s="8"/>
      <c r="B250" s="11"/>
      <c r="C250" s="43" t="s">
        <v>1</v>
      </c>
      <c r="D250" s="44">
        <f t="shared" ref="D250" si="57">SUM(E250:I250)</f>
        <v>6650</v>
      </c>
      <c r="E250" s="44">
        <v>2030</v>
      </c>
      <c r="F250" s="44">
        <v>1240</v>
      </c>
      <c r="G250" s="44">
        <v>875</v>
      </c>
      <c r="H250" s="44">
        <v>280</v>
      </c>
      <c r="I250" s="44">
        <v>2225</v>
      </c>
    </row>
    <row r="251" spans="1:9" ht="28.5" customHeight="1" x14ac:dyDescent="0.25">
      <c r="A251" s="125" t="s">
        <v>2</v>
      </c>
      <c r="B251" s="125" t="s">
        <v>48</v>
      </c>
      <c r="C251" s="125" t="s">
        <v>0</v>
      </c>
      <c r="D251" s="125" t="s">
        <v>7</v>
      </c>
      <c r="E251" s="125"/>
      <c r="F251" s="125"/>
      <c r="G251" s="125"/>
      <c r="H251" s="125"/>
      <c r="I251" s="125"/>
    </row>
    <row r="252" spans="1:9" ht="19.5" customHeight="1" x14ac:dyDescent="0.25">
      <c r="A252" s="125"/>
      <c r="B252" s="125"/>
      <c r="C252" s="125"/>
      <c r="D252" s="125" t="s">
        <v>3</v>
      </c>
      <c r="E252" s="125" t="s">
        <v>4</v>
      </c>
      <c r="F252" s="125"/>
      <c r="G252" s="125"/>
      <c r="H252" s="125"/>
      <c r="I252" s="125"/>
    </row>
    <row r="253" spans="1:9" ht="15.9" customHeight="1" x14ac:dyDescent="0.25">
      <c r="A253" s="125"/>
      <c r="B253" s="125"/>
      <c r="C253" s="125"/>
      <c r="D253" s="125"/>
      <c r="E253" s="29">
        <v>2021</v>
      </c>
      <c r="F253" s="29">
        <v>2022</v>
      </c>
      <c r="G253" s="29">
        <v>2023</v>
      </c>
      <c r="H253" s="29">
        <v>2024</v>
      </c>
      <c r="I253" s="29">
        <v>2025</v>
      </c>
    </row>
    <row r="254" spans="1:9" ht="15" customHeight="1" x14ac:dyDescent="0.25">
      <c r="A254" s="40">
        <v>1</v>
      </c>
      <c r="B254" s="40">
        <v>2</v>
      </c>
      <c r="C254" s="40">
        <v>3</v>
      </c>
      <c r="D254" s="40">
        <v>4</v>
      </c>
      <c r="E254" s="40">
        <v>5</v>
      </c>
      <c r="F254" s="40">
        <v>6</v>
      </c>
      <c r="G254" s="40">
        <v>7</v>
      </c>
      <c r="H254" s="40">
        <v>8</v>
      </c>
      <c r="I254" s="40">
        <v>9</v>
      </c>
    </row>
    <row r="255" spans="1:9" ht="8.6999999999999993" customHeight="1" x14ac:dyDescent="0.25">
      <c r="A255" s="40"/>
      <c r="B255" s="41"/>
      <c r="C255" s="40"/>
      <c r="D255" s="40"/>
      <c r="E255" s="40"/>
      <c r="F255" s="40"/>
      <c r="G255" s="40"/>
      <c r="H255" s="40"/>
      <c r="I255" s="40"/>
    </row>
    <row r="256" spans="1:9" s="26" customFormat="1" ht="31.65" customHeight="1" x14ac:dyDescent="0.25">
      <c r="A256" s="124" t="s">
        <v>99</v>
      </c>
      <c r="B256" s="124"/>
      <c r="C256" s="124"/>
      <c r="D256" s="124"/>
      <c r="E256" s="124"/>
      <c r="F256" s="124"/>
      <c r="G256" s="124"/>
      <c r="H256" s="124"/>
      <c r="I256" s="141"/>
    </row>
    <row r="257" spans="1:9" ht="46.8" x14ac:dyDescent="0.3">
      <c r="A257" s="135" t="s">
        <v>100</v>
      </c>
      <c r="B257" s="34" t="s">
        <v>8</v>
      </c>
      <c r="C257" s="43" t="s">
        <v>75</v>
      </c>
      <c r="D257" s="36">
        <f>SUM(E257:I257)</f>
        <v>64168.53</v>
      </c>
      <c r="E257" s="36">
        <f>SUM(E258:E260)</f>
        <v>11668.109999999999</v>
      </c>
      <c r="F257" s="36">
        <f t="shared" ref="F257:I257" si="58">SUM(F258:F260)</f>
        <v>13384.6</v>
      </c>
      <c r="G257" s="36">
        <f t="shared" si="58"/>
        <v>13342.71</v>
      </c>
      <c r="H257" s="36">
        <f t="shared" si="58"/>
        <v>13502.81</v>
      </c>
      <c r="I257" s="36">
        <f t="shared" si="58"/>
        <v>12270.300000000001</v>
      </c>
    </row>
    <row r="258" spans="1:9" ht="33" customHeight="1" x14ac:dyDescent="0.3">
      <c r="A258" s="136"/>
      <c r="B258" s="11"/>
      <c r="C258" s="43" t="s">
        <v>5</v>
      </c>
      <c r="D258" s="36">
        <f>SUM(E258:I258)</f>
        <v>1126.6099999999999</v>
      </c>
      <c r="E258" s="36">
        <v>267.38</v>
      </c>
      <c r="F258" s="36">
        <v>206.2</v>
      </c>
      <c r="G258" s="36">
        <v>239.58</v>
      </c>
      <c r="H258" s="36">
        <v>239.25</v>
      </c>
      <c r="I258" s="36">
        <v>174.2</v>
      </c>
    </row>
    <row r="259" spans="1:9" ht="34.5" customHeight="1" x14ac:dyDescent="0.3">
      <c r="A259" s="136"/>
      <c r="B259" s="11"/>
      <c r="C259" s="43" t="s">
        <v>1</v>
      </c>
      <c r="D259" s="36">
        <f t="shared" ref="D259:D260" si="59">SUM(E259:I259)</f>
        <v>60941.919999999991</v>
      </c>
      <c r="E259" s="36">
        <v>10800.73</v>
      </c>
      <c r="F259" s="36">
        <v>11678.4</v>
      </c>
      <c r="G259" s="36">
        <v>13103.13</v>
      </c>
      <c r="H259" s="36">
        <v>13263.56</v>
      </c>
      <c r="I259" s="36">
        <v>12096.1</v>
      </c>
    </row>
    <row r="260" spans="1:9" ht="23.7" customHeight="1" x14ac:dyDescent="0.3">
      <c r="A260" s="8"/>
      <c r="B260" s="11"/>
      <c r="C260" s="43" t="s">
        <v>6</v>
      </c>
      <c r="D260" s="36">
        <f t="shared" si="59"/>
        <v>2100</v>
      </c>
      <c r="E260" s="36">
        <v>600</v>
      </c>
      <c r="F260" s="36">
        <v>1500</v>
      </c>
      <c r="G260" s="36">
        <v>0</v>
      </c>
      <c r="H260" s="36">
        <v>0</v>
      </c>
      <c r="I260" s="36">
        <v>0</v>
      </c>
    </row>
    <row r="261" spans="1:9" ht="40.35" customHeight="1" x14ac:dyDescent="0.3">
      <c r="A261" s="48" t="s">
        <v>11</v>
      </c>
      <c r="B261" s="48"/>
      <c r="C261" s="56" t="s">
        <v>13</v>
      </c>
      <c r="D261" s="39">
        <f>SUM(E261:I261)</f>
        <v>683664.83000000007</v>
      </c>
      <c r="E261" s="39">
        <f>SUM(E262,E266)</f>
        <v>125973.52</v>
      </c>
      <c r="F261" s="39">
        <f>SUM(F262,F266)</f>
        <v>137207.69999999998</v>
      </c>
      <c r="G261" s="39">
        <f>SUM(G262,G266)</f>
        <v>135561.02000000002</v>
      </c>
      <c r="H261" s="39">
        <f>SUM(H262,H266)</f>
        <v>130691.65999999999</v>
      </c>
      <c r="I261" s="39">
        <f>SUM(I262,I266)</f>
        <v>154230.93</v>
      </c>
    </row>
    <row r="262" spans="1:9" ht="56.7" customHeight="1" x14ac:dyDescent="0.3">
      <c r="A262" s="8"/>
      <c r="B262" s="11"/>
      <c r="C262" s="43" t="s">
        <v>75</v>
      </c>
      <c r="D262" s="36">
        <f>SUM(E262:I262)</f>
        <v>683664.83000000007</v>
      </c>
      <c r="E262" s="36">
        <f>SUM(E263:E265)</f>
        <v>125973.52</v>
      </c>
      <c r="F262" s="36">
        <f>SUM(F263:F265)</f>
        <v>137207.69999999998</v>
      </c>
      <c r="G262" s="36">
        <f>SUM(G263:G265)</f>
        <v>135561.02000000002</v>
      </c>
      <c r="H262" s="36">
        <f>SUM(H263:H265)</f>
        <v>130691.65999999999</v>
      </c>
      <c r="I262" s="36">
        <f>SUM(I263:I265)</f>
        <v>154230.93</v>
      </c>
    </row>
    <row r="263" spans="1:9" ht="43.35" customHeight="1" x14ac:dyDescent="0.3">
      <c r="A263" s="8"/>
      <c r="B263" s="11"/>
      <c r="C263" s="43" t="s">
        <v>5</v>
      </c>
      <c r="D263" s="23">
        <f>SUM(E263:I263)</f>
        <v>80445.930000000008</v>
      </c>
      <c r="E263" s="23">
        <f>SUM(E192,E195,E198,E208,E213,E216,E225,E228,E231,E234,E242,E246,E249,E258)</f>
        <v>18649.490000000002</v>
      </c>
      <c r="F263" s="23">
        <f>SUM(F192,F195,F198,F208,F213,F216,F225,F228,F231,F234,F242,F246,F249,F258)</f>
        <v>17561.36</v>
      </c>
      <c r="G263" s="23">
        <f>SUM(G192,G195,G198,G208,G213,G216,G225,G228,G231,G234,G242,G246,G249,G258)</f>
        <v>18042.030000000002</v>
      </c>
      <c r="H263" s="23">
        <f>SUM(H192,H195,H198,H208,H213,H216,H225,H228,H231,H234,H242,H246,H249,H258)</f>
        <v>12711.5</v>
      </c>
      <c r="I263" s="23">
        <f>SUM(I192,I195,I198,I208,I213,I216,I225,I228,I231,I234,I242,I246,I249,I258)</f>
        <v>13481.550000000001</v>
      </c>
    </row>
    <row r="264" spans="1:9" ht="42.45" customHeight="1" x14ac:dyDescent="0.3">
      <c r="A264" s="8"/>
      <c r="B264" s="11"/>
      <c r="C264" s="43" t="s">
        <v>1</v>
      </c>
      <c r="D264" s="23">
        <f t="shared" ref="D264:D265" si="60">SUM(E264:I264)</f>
        <v>595257.89999999991</v>
      </c>
      <c r="E264" s="23">
        <f>SUM(E193,E196,E199,E209,E214,E217,E226,E229,E232,E240,E243,E247,E250,E259)</f>
        <v>105186.93</v>
      </c>
      <c r="F264" s="23">
        <f>SUM(F193,F196,F199,F209,F214,F217,F226,F229,F232,F240,F243,F247,F250,F259)</f>
        <v>117171.04</v>
      </c>
      <c r="G264" s="23">
        <f>SUM(G193,G196,G199,G209,G214,G217,G226,G229,G232,G240,G243,G247,G250,G259)</f>
        <v>116481.39000000001</v>
      </c>
      <c r="H264" s="23">
        <f>SUM(H193,H196,H199,H209,H214,H217,H226,H229,H232,H240,H243,H247,H250,H259)</f>
        <v>116871.15999999999</v>
      </c>
      <c r="I264" s="23">
        <f>SUM(I193,I196,I199,I209,I214,I217,I226,I229,I232,I240,I243,I247,I250,I259)</f>
        <v>139547.38</v>
      </c>
    </row>
    <row r="265" spans="1:9" ht="21.45" customHeight="1" x14ac:dyDescent="0.3">
      <c r="A265" s="8"/>
      <c r="B265" s="11"/>
      <c r="C265" s="43" t="s">
        <v>6</v>
      </c>
      <c r="D265" s="23">
        <f t="shared" si="60"/>
        <v>7961</v>
      </c>
      <c r="E265" s="23">
        <f>SUM(E210,E260)</f>
        <v>2137.1</v>
      </c>
      <c r="F265" s="23">
        <f>SUM(F210,F260)</f>
        <v>2475.3000000000002</v>
      </c>
      <c r="G265" s="23">
        <f>SUM(G210,G260)</f>
        <v>1037.5999999999999</v>
      </c>
      <c r="H265" s="23">
        <f>SUM(H210,H260)</f>
        <v>1109</v>
      </c>
      <c r="I265" s="23">
        <f>SUM(I210,I260)</f>
        <v>1202</v>
      </c>
    </row>
    <row r="266" spans="1:9" ht="23.25" hidden="1" customHeight="1" x14ac:dyDescent="0.3">
      <c r="A266" s="8"/>
      <c r="B266" s="11"/>
      <c r="C266" s="115" t="s">
        <v>14</v>
      </c>
      <c r="D266" s="46"/>
      <c r="E266" s="23"/>
      <c r="F266" s="46"/>
      <c r="G266" s="46"/>
      <c r="H266" s="46"/>
      <c r="I266" s="46"/>
    </row>
    <row r="267" spans="1:9" ht="39" customHeight="1" x14ac:dyDescent="0.3">
      <c r="A267" s="8"/>
      <c r="B267" s="11"/>
      <c r="C267" s="30"/>
      <c r="D267" s="46"/>
      <c r="E267" s="23"/>
      <c r="F267" s="46"/>
      <c r="G267" s="46"/>
      <c r="H267" s="46"/>
      <c r="I267" s="46"/>
    </row>
    <row r="268" spans="1:9" ht="16.350000000000001" customHeight="1" x14ac:dyDescent="0.25">
      <c r="A268" s="125" t="s">
        <v>2</v>
      </c>
      <c r="B268" s="125" t="s">
        <v>48</v>
      </c>
      <c r="C268" s="125" t="s">
        <v>0</v>
      </c>
      <c r="D268" s="125" t="s">
        <v>7</v>
      </c>
      <c r="E268" s="125"/>
      <c r="F268" s="125"/>
      <c r="G268" s="125"/>
      <c r="H268" s="125"/>
      <c r="I268" s="125"/>
    </row>
    <row r="269" spans="1:9" ht="19.5" customHeight="1" x14ac:dyDescent="0.25">
      <c r="A269" s="125"/>
      <c r="B269" s="125"/>
      <c r="C269" s="125"/>
      <c r="D269" s="125" t="s">
        <v>3</v>
      </c>
      <c r="E269" s="125" t="s">
        <v>4</v>
      </c>
      <c r="F269" s="125"/>
      <c r="G269" s="125"/>
      <c r="H269" s="125"/>
      <c r="I269" s="125"/>
    </row>
    <row r="270" spans="1:9" ht="15.9" customHeight="1" x14ac:dyDescent="0.25">
      <c r="A270" s="125"/>
      <c r="B270" s="125"/>
      <c r="C270" s="125"/>
      <c r="D270" s="125"/>
      <c r="E270" s="29">
        <v>2021</v>
      </c>
      <c r="F270" s="29">
        <v>2022</v>
      </c>
      <c r="G270" s="29">
        <v>2023</v>
      </c>
      <c r="H270" s="29">
        <v>2024</v>
      </c>
      <c r="I270" s="29">
        <v>2025</v>
      </c>
    </row>
    <row r="271" spans="1:9" ht="15" customHeight="1" x14ac:dyDescent="0.25">
      <c r="A271" s="40">
        <v>1</v>
      </c>
      <c r="B271" s="40">
        <v>2</v>
      </c>
      <c r="C271" s="40">
        <v>3</v>
      </c>
      <c r="D271" s="40">
        <v>4</v>
      </c>
      <c r="E271" s="40">
        <v>5</v>
      </c>
      <c r="F271" s="40">
        <v>6</v>
      </c>
      <c r="G271" s="40">
        <v>7</v>
      </c>
      <c r="H271" s="40">
        <v>8</v>
      </c>
      <c r="I271" s="40">
        <v>9</v>
      </c>
    </row>
    <row r="272" spans="1:9" ht="8.6999999999999993" customHeight="1" x14ac:dyDescent="0.25">
      <c r="A272" s="40"/>
      <c r="B272" s="41"/>
      <c r="C272" s="40"/>
      <c r="D272" s="40"/>
      <c r="E272" s="40"/>
      <c r="F272" s="40"/>
      <c r="G272" s="40"/>
      <c r="H272" s="40"/>
      <c r="I272" s="40"/>
    </row>
    <row r="273" spans="1:9" ht="28.65" customHeight="1" x14ac:dyDescent="0.3">
      <c r="A273" s="48" t="s">
        <v>15</v>
      </c>
      <c r="B273" s="56"/>
      <c r="C273" s="56" t="s">
        <v>13</v>
      </c>
      <c r="D273" s="22">
        <f>SUM(E273:I273)</f>
        <v>1260220.3500000001</v>
      </c>
      <c r="E273" s="39">
        <f>SUM(E274,E278)</f>
        <v>219873.22999999998</v>
      </c>
      <c r="F273" s="39">
        <f t="shared" ref="F273:I273" si="61">SUM(F274,F278)</f>
        <v>249281.94</v>
      </c>
      <c r="G273" s="39">
        <f t="shared" si="61"/>
        <v>261461.93000000002</v>
      </c>
      <c r="H273" s="39">
        <f t="shared" si="61"/>
        <v>258998.71</v>
      </c>
      <c r="I273" s="39">
        <f t="shared" si="61"/>
        <v>270604.54000000004</v>
      </c>
    </row>
    <row r="274" spans="1:9" ht="66.900000000000006" customHeight="1" x14ac:dyDescent="0.3">
      <c r="A274" s="8"/>
      <c r="B274" s="11"/>
      <c r="C274" s="43" t="s">
        <v>49</v>
      </c>
      <c r="D274" s="23">
        <f>SUM(E274:I274)</f>
        <v>1260220.3500000001</v>
      </c>
      <c r="E274" s="23">
        <f>SUM(E275:E277)</f>
        <v>219873.22999999998</v>
      </c>
      <c r="F274" s="23">
        <f t="shared" ref="F274:I274" si="62">SUM(F275:F277)</f>
        <v>249281.94</v>
      </c>
      <c r="G274" s="23">
        <f t="shared" si="62"/>
        <v>261461.93000000002</v>
      </c>
      <c r="H274" s="23">
        <f t="shared" si="62"/>
        <v>258998.71</v>
      </c>
      <c r="I274" s="23">
        <f t="shared" si="62"/>
        <v>270604.54000000004</v>
      </c>
    </row>
    <row r="275" spans="1:9" ht="39.450000000000003" customHeight="1" x14ac:dyDescent="0.3">
      <c r="A275" s="8"/>
      <c r="B275" s="11"/>
      <c r="C275" s="43" t="s">
        <v>5</v>
      </c>
      <c r="D275" s="23">
        <f>SUM(E275:I275)</f>
        <v>152155.02000000002</v>
      </c>
      <c r="E275" s="23">
        <f t="shared" ref="E275:I278" si="63">SUM(E89,E179,E263)</f>
        <v>33302.53</v>
      </c>
      <c r="F275" s="23">
        <f t="shared" si="63"/>
        <v>30792.83</v>
      </c>
      <c r="G275" s="23">
        <f t="shared" si="63"/>
        <v>31887.910000000003</v>
      </c>
      <c r="H275" s="23">
        <f t="shared" si="63"/>
        <v>28617.09</v>
      </c>
      <c r="I275" s="23">
        <f t="shared" si="63"/>
        <v>27554.660000000003</v>
      </c>
    </row>
    <row r="276" spans="1:9" ht="39" customHeight="1" x14ac:dyDescent="0.3">
      <c r="A276" s="8"/>
      <c r="B276" s="11"/>
      <c r="C276" s="43" t="s">
        <v>1</v>
      </c>
      <c r="D276" s="23">
        <f t="shared" ref="D276:D278" si="64">SUM(E276:I276)</f>
        <v>1016152.53</v>
      </c>
      <c r="E276" s="23">
        <f t="shared" si="63"/>
        <v>173526.9</v>
      </c>
      <c r="F276" s="23">
        <f t="shared" si="63"/>
        <v>188542.11</v>
      </c>
      <c r="G276" s="23">
        <f t="shared" si="63"/>
        <v>202783.42</v>
      </c>
      <c r="H276" s="23">
        <f t="shared" si="63"/>
        <v>217468.62</v>
      </c>
      <c r="I276" s="23">
        <f t="shared" si="63"/>
        <v>233831.48</v>
      </c>
    </row>
    <row r="277" spans="1:9" ht="23.7" customHeight="1" x14ac:dyDescent="0.3">
      <c r="A277" s="8"/>
      <c r="B277" s="11"/>
      <c r="C277" s="43" t="s">
        <v>6</v>
      </c>
      <c r="D277" s="23">
        <f t="shared" si="64"/>
        <v>91912.799999999988</v>
      </c>
      <c r="E277" s="23">
        <f t="shared" si="63"/>
        <v>13043.800000000001</v>
      </c>
      <c r="F277" s="23">
        <f t="shared" si="63"/>
        <v>29947</v>
      </c>
      <c r="G277" s="23">
        <f t="shared" si="63"/>
        <v>26790.6</v>
      </c>
      <c r="H277" s="23">
        <f t="shared" si="63"/>
        <v>12913</v>
      </c>
      <c r="I277" s="23">
        <f t="shared" si="63"/>
        <v>9218.4</v>
      </c>
    </row>
    <row r="278" spans="1:9" s="107" customFormat="1" ht="24.45" hidden="1" customHeight="1" x14ac:dyDescent="0.3">
      <c r="A278" s="111"/>
      <c r="B278" s="112"/>
      <c r="C278" s="113" t="s">
        <v>14</v>
      </c>
      <c r="D278" s="114">
        <f t="shared" si="64"/>
        <v>0</v>
      </c>
      <c r="E278" s="114">
        <f t="shared" si="63"/>
        <v>0</v>
      </c>
      <c r="F278" s="114">
        <f t="shared" si="63"/>
        <v>0</v>
      </c>
      <c r="G278" s="114">
        <f t="shared" si="63"/>
        <v>0</v>
      </c>
      <c r="H278" s="114">
        <f t="shared" si="63"/>
        <v>0</v>
      </c>
      <c r="I278" s="114">
        <f t="shared" si="63"/>
        <v>0</v>
      </c>
    </row>
    <row r="279" spans="1:9" x14ac:dyDescent="0.25">
      <c r="A279" s="33"/>
      <c r="B279" s="13"/>
      <c r="C279" s="33"/>
      <c r="D279" s="33"/>
      <c r="E279" s="33"/>
      <c r="F279" s="33"/>
      <c r="G279" s="33"/>
      <c r="H279" s="33"/>
      <c r="I279" s="33"/>
    </row>
    <row r="280" spans="1:9" x14ac:dyDescent="0.25">
      <c r="A280" s="33"/>
      <c r="B280" s="13"/>
      <c r="C280" s="33"/>
      <c r="D280" s="33"/>
      <c r="E280" s="33"/>
      <c r="F280" s="33"/>
      <c r="G280" s="33"/>
      <c r="H280" s="33"/>
      <c r="I280" s="33"/>
    </row>
  </sheetData>
  <mergeCells count="143">
    <mergeCell ref="E236:I236"/>
    <mergeCell ref="B200:B202"/>
    <mergeCell ref="A268:A270"/>
    <mergeCell ref="B268:B270"/>
    <mergeCell ref="C268:C270"/>
    <mergeCell ref="D268:I268"/>
    <mergeCell ref="D269:D270"/>
    <mergeCell ref="E269:I269"/>
    <mergeCell ref="B219:B221"/>
    <mergeCell ref="C219:C221"/>
    <mergeCell ref="D219:I219"/>
    <mergeCell ref="D220:D221"/>
    <mergeCell ref="E220:I220"/>
    <mergeCell ref="A248:A249"/>
    <mergeCell ref="A219:A221"/>
    <mergeCell ref="A251:A253"/>
    <mergeCell ref="B251:B253"/>
    <mergeCell ref="C251:C253"/>
    <mergeCell ref="D251:I251"/>
    <mergeCell ref="D252:D253"/>
    <mergeCell ref="E252:I252"/>
    <mergeCell ref="B235:B237"/>
    <mergeCell ref="C235:C237"/>
    <mergeCell ref="D235:I235"/>
    <mergeCell ref="D236:D237"/>
    <mergeCell ref="C164:C166"/>
    <mergeCell ref="D75:D76"/>
    <mergeCell ref="E75:I75"/>
    <mergeCell ref="A233:A234"/>
    <mergeCell ref="A235:A237"/>
    <mergeCell ref="D165:D166"/>
    <mergeCell ref="E165:I165"/>
    <mergeCell ref="A215:A216"/>
    <mergeCell ref="A205:I205"/>
    <mergeCell ref="A232:I232"/>
    <mergeCell ref="A207:A208"/>
    <mergeCell ref="A212:A213"/>
    <mergeCell ref="A224:A225"/>
    <mergeCell ref="A227:A228"/>
    <mergeCell ref="D200:I200"/>
    <mergeCell ref="D201:D202"/>
    <mergeCell ref="E201:I201"/>
    <mergeCell ref="B183:B185"/>
    <mergeCell ref="C183:C185"/>
    <mergeCell ref="D183:I183"/>
    <mergeCell ref="D184:D185"/>
    <mergeCell ref="E184:I184"/>
    <mergeCell ref="A191:A193"/>
    <mergeCell ref="A79:A81"/>
    <mergeCell ref="A101:A103"/>
    <mergeCell ref="A129:A131"/>
    <mergeCell ref="B129:B131"/>
    <mergeCell ref="A74:A76"/>
    <mergeCell ref="B74:B76"/>
    <mergeCell ref="B57:B59"/>
    <mergeCell ref="A105:A106"/>
    <mergeCell ref="A108:A110"/>
    <mergeCell ref="A111:A113"/>
    <mergeCell ref="A71:A72"/>
    <mergeCell ref="A83:A85"/>
    <mergeCell ref="A93:A95"/>
    <mergeCell ref="B93:B95"/>
    <mergeCell ref="A65:I65"/>
    <mergeCell ref="A69:I69"/>
    <mergeCell ref="C57:C59"/>
    <mergeCell ref="D57:I57"/>
    <mergeCell ref="D58:D59"/>
    <mergeCell ref="E58:I58"/>
    <mergeCell ref="C74:C76"/>
    <mergeCell ref="D74:I74"/>
    <mergeCell ref="A126:A127"/>
    <mergeCell ref="A245:A247"/>
    <mergeCell ref="C93:C95"/>
    <mergeCell ref="D93:I93"/>
    <mergeCell ref="D94:D95"/>
    <mergeCell ref="E94:I94"/>
    <mergeCell ref="C129:C131"/>
    <mergeCell ref="D129:I129"/>
    <mergeCell ref="D130:D131"/>
    <mergeCell ref="E130:I130"/>
    <mergeCell ref="B111:B113"/>
    <mergeCell ref="C111:C113"/>
    <mergeCell ref="D111:I111"/>
    <mergeCell ref="D112:D113"/>
    <mergeCell ref="E112:I112"/>
    <mergeCell ref="A98:I98"/>
    <mergeCell ref="B146:B148"/>
    <mergeCell ref="C146:C148"/>
    <mergeCell ref="D146:I146"/>
    <mergeCell ref="D147:D148"/>
    <mergeCell ref="E147:I147"/>
    <mergeCell ref="A200:A202"/>
    <mergeCell ref="A244:I244"/>
    <mergeCell ref="C200:C202"/>
    <mergeCell ref="A197:A199"/>
    <mergeCell ref="A30:I30"/>
    <mergeCell ref="D38:I38"/>
    <mergeCell ref="D39:D40"/>
    <mergeCell ref="E39:I39"/>
    <mergeCell ref="A256:I256"/>
    <mergeCell ref="A241:A242"/>
    <mergeCell ref="A99:I99"/>
    <mergeCell ref="A134:A135"/>
    <mergeCell ref="A116:I116"/>
    <mergeCell ref="A158:I158"/>
    <mergeCell ref="A189:I189"/>
    <mergeCell ref="A188:I188"/>
    <mergeCell ref="A169:A170"/>
    <mergeCell ref="A173:A174"/>
    <mergeCell ref="A164:A166"/>
    <mergeCell ref="A183:A185"/>
    <mergeCell ref="A138:A139"/>
    <mergeCell ref="A143:A145"/>
    <mergeCell ref="A154:A155"/>
    <mergeCell ref="A151:A152"/>
    <mergeCell ref="A146:A148"/>
    <mergeCell ref="A160:A161"/>
    <mergeCell ref="B164:B166"/>
    <mergeCell ref="D164:I164"/>
    <mergeCell ref="A257:A259"/>
    <mergeCell ref="A57:A59"/>
    <mergeCell ref="A1:I1"/>
    <mergeCell ref="A2:I2"/>
    <mergeCell ref="A3:A5"/>
    <mergeCell ref="B3:B5"/>
    <mergeCell ref="C3:C5"/>
    <mergeCell ref="D3:I3"/>
    <mergeCell ref="D4:D5"/>
    <mergeCell ref="E4:I4"/>
    <mergeCell ref="A46:A47"/>
    <mergeCell ref="A50:A51"/>
    <mergeCell ref="A54:A55"/>
    <mergeCell ref="A19:A21"/>
    <mergeCell ref="A38:A40"/>
    <mergeCell ref="A8:I8"/>
    <mergeCell ref="B19:B21"/>
    <mergeCell ref="C19:C21"/>
    <mergeCell ref="D19:I19"/>
    <mergeCell ref="D20:D21"/>
    <mergeCell ref="E20:I20"/>
    <mergeCell ref="B38:B40"/>
    <mergeCell ref="C38:C40"/>
    <mergeCell ref="A9:I9"/>
  </mergeCells>
  <pageMargins left="0.23622047244094491" right="0.35433070866141736" top="0.78740157480314965" bottom="0.59055118110236227" header="0.27559055118110237" footer="0.31496062992125984"/>
  <pageSetup paperSize="9" firstPageNumber="38" fitToHeight="0" orientation="landscape" useFirstPageNumber="1" r:id="rId1"/>
  <headerFooter>
    <oddFooter>&amp;C&amp;"Times New Roman,обычный"&amp;14&amp;P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Layout" zoomScale="70" zoomScaleNormal="100" zoomScalePageLayoutView="70" workbookViewId="0">
      <selection activeCell="D9" sqref="D9"/>
    </sheetView>
  </sheetViews>
  <sheetFormatPr defaultColWidth="9" defaultRowHeight="14.4" x14ac:dyDescent="0.3"/>
  <cols>
    <col min="1" max="1" width="4.3984375" style="3" customWidth="1"/>
    <col min="2" max="2" width="81.8984375" style="3" customWidth="1"/>
    <col min="3" max="3" width="18.5" style="3" customWidth="1"/>
    <col min="4" max="4" width="22" style="3" customWidth="1"/>
    <col min="5" max="16384" width="9" style="3"/>
  </cols>
  <sheetData>
    <row r="1" spans="1:4" ht="17.7" customHeight="1" x14ac:dyDescent="0.35">
      <c r="D1" s="7" t="s">
        <v>20</v>
      </c>
    </row>
    <row r="2" spans="1:4" ht="45.75" customHeight="1" x14ac:dyDescent="0.3">
      <c r="A2" s="2"/>
      <c r="B2" s="155" t="s">
        <v>114</v>
      </c>
      <c r="C2" s="155"/>
      <c r="D2" s="155"/>
    </row>
    <row r="3" spans="1:4" ht="75.45" customHeight="1" x14ac:dyDescent="0.3">
      <c r="A3" s="6" t="s">
        <v>18</v>
      </c>
      <c r="B3" s="4" t="s">
        <v>23</v>
      </c>
      <c r="C3" s="5" t="s">
        <v>22</v>
      </c>
      <c r="D3" s="5" t="s">
        <v>103</v>
      </c>
    </row>
    <row r="4" spans="1:4" ht="20.100000000000001" customHeight="1" x14ac:dyDescent="0.3">
      <c r="A4" s="6">
        <v>1</v>
      </c>
      <c r="B4" s="4">
        <v>2</v>
      </c>
      <c r="C4" s="5">
        <v>3</v>
      </c>
      <c r="D4" s="5">
        <v>4</v>
      </c>
    </row>
    <row r="5" spans="1:4" ht="20.100000000000001" customHeight="1" x14ac:dyDescent="0.3">
      <c r="A5" s="103"/>
      <c r="B5" s="101"/>
      <c r="C5" s="102"/>
      <c r="D5" s="102"/>
    </row>
    <row r="6" spans="1:4" ht="139.5" customHeight="1" x14ac:dyDescent="0.3">
      <c r="A6" s="15" t="s">
        <v>25</v>
      </c>
      <c r="B6" s="21" t="s">
        <v>104</v>
      </c>
      <c r="C6" s="17" t="s">
        <v>107</v>
      </c>
      <c r="D6" s="18">
        <v>19970</v>
      </c>
    </row>
    <row r="7" spans="1:4" ht="136.35" customHeight="1" x14ac:dyDescent="0.3">
      <c r="A7" s="19" t="s">
        <v>26</v>
      </c>
      <c r="B7" s="21" t="s">
        <v>105</v>
      </c>
      <c r="C7" s="17" t="s">
        <v>108</v>
      </c>
      <c r="D7" s="18">
        <v>25726.400000000001</v>
      </c>
    </row>
    <row r="8" spans="1:4" ht="42" customHeight="1" x14ac:dyDescent="0.3">
      <c r="A8" s="20" t="s">
        <v>27</v>
      </c>
      <c r="B8" s="16" t="s">
        <v>17</v>
      </c>
      <c r="C8" s="17" t="s">
        <v>109</v>
      </c>
      <c r="D8" s="18">
        <v>21100</v>
      </c>
    </row>
    <row r="9" spans="1:4" ht="32.700000000000003" customHeight="1" x14ac:dyDescent="0.3">
      <c r="A9" s="20" t="s">
        <v>28</v>
      </c>
      <c r="B9" s="16" t="s">
        <v>106</v>
      </c>
      <c r="C9" s="17" t="s">
        <v>110</v>
      </c>
      <c r="D9" s="18">
        <v>18800</v>
      </c>
    </row>
    <row r="11" spans="1:4" x14ac:dyDescent="0.3">
      <c r="D11" s="24"/>
    </row>
  </sheetData>
  <mergeCells count="1">
    <mergeCell ref="B2:D2"/>
  </mergeCells>
  <pageMargins left="0.51181102362204722" right="0.23622047244094491" top="0.82677165354330717" bottom="0.15748031496062992" header="0.74803149606299213" footer="0.27559055118110237"/>
  <pageSetup paperSize="9" firstPageNumber="54" fitToHeight="0" orientation="landscape" useFirstPageNumber="1" r:id="rId1"/>
  <headerFooter>
    <oddFooter>&amp;C&amp;"Times New Roman,обычный"&amp;14&amp;P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1.Целевые натур показатели </vt:lpstr>
      <vt:lpstr>2.Комплекс мероприятий финанс</vt:lpstr>
      <vt:lpstr>3.Перечень проектов</vt:lpstr>
      <vt:lpstr>'1.Целевые натур показатели '!Область_печати</vt:lpstr>
      <vt:lpstr>'2.Комплекс мероприятий финанс'!Область_печати</vt:lpstr>
      <vt:lpstr>'3.Перечень проектов'!Область_печати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Шарапова Наталия Викторовна</dc:creator>
  <cp:lastModifiedBy>Юлия М. Гончар</cp:lastModifiedBy>
  <cp:lastPrinted>2020-12-21T09:56:08Z</cp:lastPrinted>
  <dcterms:created xsi:type="dcterms:W3CDTF">2020-05-12T09:01:45Z</dcterms:created>
  <dcterms:modified xsi:type="dcterms:W3CDTF">2021-01-04T08:34:32Z</dcterms:modified>
</cp:coreProperties>
</file>